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KrosData\Export\"/>
    </mc:Choice>
  </mc:AlternateContent>
  <bookViews>
    <workbookView xWindow="0" yWindow="0" windowWidth="0" windowHeight="0"/>
  </bookViews>
  <sheets>
    <sheet name="Rekapitulace stavby" sheetId="1" r:id="rId1"/>
    <sheet name="2051 - SO01 měření obtoku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'2051 - SO01 měření obtoku...'!$C$94:$K$203</definedName>
    <definedName name="_xlnm.Print_Area" localSheetId="1">'2051 - SO01 měření obtoku...'!$C$4:$J$39,'2051 - SO01 měření obtoku...'!$C$45:$J$76,'2051 - SO01 měření obtoku...'!$C$82:$K$203</definedName>
    <definedName name="_xlnm.Print_Titles" localSheetId="1">'2051 - SO01 měření obtoku...'!$94:$94</definedName>
    <definedName name="_xlnm.Print_Area" localSheetId="2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2" l="1" r="J37"/>
  <c r="J36"/>
  <c i="1" r="AY55"/>
  <c i="2" r="J35"/>
  <c i="1" r="AX55"/>
  <c i="2" r="BI203"/>
  <c r="BH203"/>
  <c r="BG203"/>
  <c r="BF203"/>
  <c r="T203"/>
  <c r="T202"/>
  <c r="R203"/>
  <c r="R202"/>
  <c r="P203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4"/>
  <c r="BH194"/>
  <c r="BG194"/>
  <c r="BF194"/>
  <c r="T194"/>
  <c r="R194"/>
  <c r="P194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8"/>
  <c r="BH188"/>
  <c r="BG188"/>
  <c r="BF188"/>
  <c r="T188"/>
  <c r="R188"/>
  <c r="P188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79"/>
  <c r="BH179"/>
  <c r="BG179"/>
  <c r="BF179"/>
  <c r="T179"/>
  <c r="T178"/>
  <c r="R179"/>
  <c r="R178"/>
  <c r="P179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6"/>
  <c r="BH136"/>
  <c r="BG136"/>
  <c r="BF136"/>
  <c r="T136"/>
  <c r="T135"/>
  <c r="R136"/>
  <c r="R135"/>
  <c r="P136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BI124"/>
  <c r="BH124"/>
  <c r="BG124"/>
  <c r="BF124"/>
  <c r="T124"/>
  <c r="R124"/>
  <c r="P124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J92"/>
  <c r="J91"/>
  <c r="F89"/>
  <c r="E87"/>
  <c r="J55"/>
  <c r="J54"/>
  <c r="F52"/>
  <c r="E50"/>
  <c r="J18"/>
  <c r="E18"/>
  <c r="F55"/>
  <c r="J17"/>
  <c r="J15"/>
  <c r="E15"/>
  <c r="F91"/>
  <c r="J14"/>
  <c r="J12"/>
  <c r="J52"/>
  <c r="E7"/>
  <c r="E85"/>
  <c i="1" r="L50"/>
  <c r="AM50"/>
  <c r="AM49"/>
  <c r="L49"/>
  <c r="AM47"/>
  <c r="L47"/>
  <c r="L45"/>
  <c r="L44"/>
  <c i="2" r="BK151"/>
  <c r="BK126"/>
  <c r="J117"/>
  <c r="BK102"/>
  <c r="BK158"/>
  <c r="BK149"/>
  <c r="J139"/>
  <c r="BK121"/>
  <c r="J100"/>
  <c r="J155"/>
  <c r="BK141"/>
  <c r="BK110"/>
  <c r="J203"/>
  <c r="J199"/>
  <c r="J141"/>
  <c r="J106"/>
  <c r="BK145"/>
  <c r="J110"/>
  <c r="BK194"/>
  <c r="J194"/>
  <c r="J193"/>
  <c r="BK189"/>
  <c r="BK188"/>
  <c r="J188"/>
  <c r="J185"/>
  <c r="BK183"/>
  <c r="J179"/>
  <c r="J176"/>
  <c r="J174"/>
  <c r="J172"/>
  <c r="J169"/>
  <c r="J165"/>
  <c r="J162"/>
  <c r="J145"/>
  <c r="J136"/>
  <c r="BK127"/>
  <c r="BK114"/>
  <c r="BK160"/>
  <c r="J152"/>
  <c r="BK142"/>
  <c r="BK131"/>
  <c r="J112"/>
  <c r="J158"/>
  <c r="J151"/>
  <c r="J131"/>
  <c r="J108"/>
  <c r="BK203"/>
  <c r="J200"/>
  <c r="J198"/>
  <c r="J144"/>
  <c i="1" r="AS54"/>
  <c i="2" r="J147"/>
  <c r="J121"/>
  <c r="J197"/>
  <c r="BK193"/>
  <c r="BK191"/>
  <c r="J191"/>
  <c r="J189"/>
  <c r="J186"/>
  <c r="BK184"/>
  <c r="BK179"/>
  <c r="BK176"/>
  <c r="BK174"/>
  <c r="BK172"/>
  <c r="BK169"/>
  <c r="BK167"/>
  <c r="BK164"/>
  <c r="J160"/>
  <c r="BK144"/>
  <c r="J142"/>
  <c r="BK133"/>
  <c r="BK119"/>
  <c r="BK112"/>
  <c r="BK162"/>
  <c r="J154"/>
  <c r="BK148"/>
  <c r="BK136"/>
  <c r="J114"/>
  <c r="J167"/>
  <c r="BK157"/>
  <c r="J148"/>
  <c r="J126"/>
  <c r="BK116"/>
  <c r="J98"/>
  <c r="BK200"/>
  <c r="BK123"/>
  <c r="BK186"/>
  <c r="J129"/>
  <c r="BK98"/>
  <c r="BK129"/>
  <c r="BK104"/>
  <c r="J201"/>
  <c r="BK197"/>
  <c r="J119"/>
  <c r="J183"/>
  <c r="J123"/>
  <c r="BK154"/>
  <c r="J124"/>
  <c r="BK201"/>
  <c r="BK198"/>
  <c r="J133"/>
  <c r="J102"/>
  <c r="J149"/>
  <c r="BK106"/>
  <c r="J157"/>
  <c r="BK124"/>
  <c r="J116"/>
  <c r="J164"/>
  <c r="BK155"/>
  <c r="BK147"/>
  <c r="J127"/>
  <c r="J104"/>
  <c r="BK165"/>
  <c r="BK152"/>
  <c r="BK139"/>
  <c r="BK117"/>
  <c r="BK100"/>
  <c r="BK199"/>
  <c r="BK185"/>
  <c r="BK108"/>
  <c r="J184"/>
  <c l="1" r="T120"/>
  <c r="T130"/>
  <c r="P196"/>
  <c r="P195"/>
  <c r="BK97"/>
  <c r="J97"/>
  <c r="J61"/>
  <c r="P97"/>
  <c r="R97"/>
  <c r="T97"/>
  <c r="BK120"/>
  <c r="J120"/>
  <c r="J62"/>
  <c r="P120"/>
  <c r="R120"/>
  <c r="BK130"/>
  <c r="J130"/>
  <c r="J63"/>
  <c r="P130"/>
  <c r="R130"/>
  <c r="R196"/>
  <c r="R195"/>
  <c r="P138"/>
  <c r="BK196"/>
  <c r="BK138"/>
  <c r="J138"/>
  <c r="J65"/>
  <c r="R190"/>
  <c r="R138"/>
  <c r="T196"/>
  <c r="T195"/>
  <c r="T138"/>
  <c r="BK166"/>
  <c r="J166"/>
  <c r="J66"/>
  <c r="P166"/>
  <c r="R166"/>
  <c r="T166"/>
  <c r="BK171"/>
  <c r="J171"/>
  <c r="J67"/>
  <c r="P171"/>
  <c r="R171"/>
  <c r="T171"/>
  <c r="BK182"/>
  <c r="J182"/>
  <c r="J70"/>
  <c r="P182"/>
  <c r="R182"/>
  <c r="T182"/>
  <c r="BK187"/>
  <c r="J187"/>
  <c r="J71"/>
  <c r="P187"/>
  <c r="R187"/>
  <c r="T187"/>
  <c r="BK190"/>
  <c r="J190"/>
  <c r="J72"/>
  <c r="P190"/>
  <c r="T190"/>
  <c r="F92"/>
  <c r="BE102"/>
  <c r="BE108"/>
  <c r="BE112"/>
  <c r="BE114"/>
  <c r="BE117"/>
  <c r="BE124"/>
  <c r="BE127"/>
  <c r="BE133"/>
  <c r="BE141"/>
  <c r="BE184"/>
  <c r="BE186"/>
  <c r="E48"/>
  <c r="J89"/>
  <c r="BE98"/>
  <c r="BE104"/>
  <c r="BE110"/>
  <c r="BE116"/>
  <c r="BE142"/>
  <c r="BE148"/>
  <c r="BE157"/>
  <c r="BK135"/>
  <c r="J135"/>
  <c r="J64"/>
  <c r="BE197"/>
  <c r="BE198"/>
  <c r="BE199"/>
  <c r="BE200"/>
  <c r="BE201"/>
  <c r="BK202"/>
  <c r="J202"/>
  <c r="J75"/>
  <c r="BE121"/>
  <c r="BE123"/>
  <c r="BE131"/>
  <c r="BE136"/>
  <c r="BE145"/>
  <c r="BE147"/>
  <c r="BE155"/>
  <c r="BE158"/>
  <c r="BE160"/>
  <c r="BE162"/>
  <c r="BE169"/>
  <c r="F54"/>
  <c r="BE126"/>
  <c r="BE139"/>
  <c r="BE144"/>
  <c r="BE151"/>
  <c r="BE152"/>
  <c r="BE164"/>
  <c r="BE165"/>
  <c r="BE191"/>
  <c r="BE203"/>
  <c r="BE100"/>
  <c r="BE106"/>
  <c r="BE119"/>
  <c r="BE129"/>
  <c r="BE149"/>
  <c r="BE154"/>
  <c r="BE167"/>
  <c r="BE172"/>
  <c r="BE174"/>
  <c r="BE176"/>
  <c r="BE179"/>
  <c r="BE183"/>
  <c r="BE185"/>
  <c r="BE188"/>
  <c r="BE189"/>
  <c r="BE193"/>
  <c r="BE194"/>
  <c r="BK178"/>
  <c r="J178"/>
  <c r="J68"/>
  <c r="F34"/>
  <c i="1" r="BA55"/>
  <c r="BA54"/>
  <c r="W30"/>
  <c i="2" r="J34"/>
  <c i="1" r="AW55"/>
  <c i="2" r="F37"/>
  <c i="1" r="BD55"/>
  <c r="BD54"/>
  <c r="W33"/>
  <c i="2" r="F36"/>
  <c i="1" r="BC55"/>
  <c r="BC54"/>
  <c r="W32"/>
  <c i="2" r="F35"/>
  <c i="1" r="BB55"/>
  <c r="BB54"/>
  <c r="W31"/>
  <c i="2" l="1" r="BK195"/>
  <c r="J195"/>
  <c r="J73"/>
  <c r="R96"/>
  <c r="P181"/>
  <c r="P96"/>
  <c r="P95"/>
  <c i="1" r="AU55"/>
  <c i="2" r="T96"/>
  <c r="T181"/>
  <c r="R181"/>
  <c r="BK96"/>
  <c r="J96"/>
  <c r="J60"/>
  <c r="J196"/>
  <c r="J74"/>
  <c r="BK181"/>
  <c r="J181"/>
  <c r="J69"/>
  <c i="1" r="AX54"/>
  <c r="AY54"/>
  <c i="2" r="F33"/>
  <c i="1" r="AZ55"/>
  <c r="AZ54"/>
  <c r="W29"/>
  <c r="AW54"/>
  <c r="AK30"/>
  <c r="AU54"/>
  <c i="2" r="J33"/>
  <c i="1" r="AV55"/>
  <c r="AT55"/>
  <c i="2" l="1" r="T95"/>
  <c r="R95"/>
  <c r="BK95"/>
  <c r="J95"/>
  <c r="J59"/>
  <c i="1" r="AV54"/>
  <c r="AK29"/>
  <c i="2" l="1" r="J30"/>
  <c i="1" r="AG55"/>
  <c r="AG54"/>
  <c r="AT54"/>
  <c l="1" r="AN55"/>
  <c i="2" r="J39"/>
  <c i="1" r="AN54"/>
  <c r="AK26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<sst xmlns="http://schemas.openxmlformats.org/spreadsheetml/2006/main">
  <si>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</si>
  <si>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</si>
  <si>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</si>
  <si>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</si>
  <si>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</si>
  <si>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{61003f9b-f5f2-4026-80d4-0c79102f39ea}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</si>
  <si>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</si>
  <si>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</si>
  <si>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</si>
  <si>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</si>
  <si>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</si>
  <si>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</si>
  <si>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</si>
  <si>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</si>
  <si>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2051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</si>
  <si>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</si>
  <si>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</si>
  <si>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ČOV Luže-měření obtoku</t>
  </si>
  <si>
    <t>KSO:</t>
  </si>
  <si>
    <t/>
  </si>
  <si>
    <t>CC-CZ:</t>
  </si>
  <si>
    <t>Místo:</t>
  </si>
  <si>
    <t>Luže</t>
  </si>
  <si>
    <t>Datum:</t>
  </si>
  <si>
    <t>26. 10. 2020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</si>
  <si>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</si>
  <si>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</si>
  <si>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</si>
  <si>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</si>
  <si>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</si>
  <si>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</si>
  <si>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</si>
  <si>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Milan Vopařil</t>
  </si>
  <si>
    <t>True</t>
  </si>
  <si>
    <t>Zpracovatel:</t>
  </si>
  <si>
    <t>Bc. Petr Bujnoch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</si>
  <si>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</si>
  <si>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</si>
  <si>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</si>
  <si>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</si>
  <si>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</si>
  <si>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</si>
  <si>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</si>
  <si>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</si>
  <si>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</si>
  <si>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</si>
  <si>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</si>
  <si>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</si>
  <si>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</si>
  <si>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</si>
  <si>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</si>
  <si>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</si>
  <si>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</si>
  <si>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</si>
  <si>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</si>
  <si>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</si>
  <si>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</si>
  <si>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</si>
  <si>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</si>
  <si>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</si>
  <si>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</si>
  <si>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</si>
  <si>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</si>
  <si>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</si>
  <si>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</si>
  <si>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</si>
  <si>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</si>
  <si>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</si>
  <si>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</si>
  <si>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</si>
  <si>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</si>
  <si>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</si>
  <si>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</si>
  <si>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</si>
  <si>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</si>
  <si>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</si>
  <si>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</si>
  <si>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 měření obtoku ČOV</t>
  </si>
  <si>
    <t>ING</t>
  </si>
  <si>
    <t>1</t>
  </si>
  <si>
    <t>{66095c1b-ee57-484f-adbb-7a762810931b}</t>
  </si>
  <si>
    <t>2</t>
  </si>
  <si>
    <t>KRYCÍ LIST SOUPISU PRACÍ</t>
  </si>
  <si>
    <t>Objekt:</t>
  </si>
  <si>
    <t>2051 - SO01 měření obtoku ČOV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</si>
  <si>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</si>
  <si>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</si>
  <si>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</si>
  <si>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</si>
  <si>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</si>
  <si>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</si>
  <si>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</si>
  <si>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</si>
  <si>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</si>
  <si>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</si>
  <si>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</si>
  <si>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</si>
  <si>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</si>
  <si>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</si>
  <si>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</si>
  <si>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</si>
  <si>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</si>
  <si>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</si>
  <si>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</si>
  <si>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</si>
  <si>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</si>
  <si>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</si>
  <si>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</si>
  <si>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</si>
  <si>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</si>
  <si>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</si>
  <si>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</si>
  <si>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</si>
  <si>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</si>
  <si>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</si>
  <si>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</si>
  <si>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</si>
  <si>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</si>
  <si>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</si>
  <si>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</si>
  <si>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</si>
  <si>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</si>
  <si>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6</t>
  </si>
  <si>
    <t>K</t>
  </si>
  <si>
    <t>115101202</t>
  </si>
  <si>
    <t>Čerpání vody na dopravní výšku do 10 m s uvažovaným průměrným přítokem přes 500 do 1 000 l/min</t>
  </si>
  <si>
    <t>hod</t>
  </si>
  <si>
    <t>CS ÚRS 2017 01</t>
  </si>
  <si>
    <t>4</t>
  </si>
  <si>
    <t>-741981300</t>
  </si>
  <si>
    <t>PSC</t>
  </si>
  <si>
    <t xml:space="preserve">Poznámka k souboru cen:_x000d_
1. Ceny jsou určeny pro čerpání ve dne, v noci, v pracovní dny i ve dnech pracovního klidu_x000d_
2. Ceny nelze použít pro čerpání vody při snižování hladiny podzemní vody soustavou čerpacích_x000d_
 jehel; toto snižování hladiny vody se oceňuje cenami souborů cen:_x000d_
 a) 115 20-12 Čerpací jehla,_x000d_
 b) 115 20-13 Montáž a demontáž zařízení čerpací a odsávací stanice,_x000d_
 c) 115 20-14 Montáž, opotřebení a demontáž sběrného potrubí,_x000d_
 d) 115 20-15 Montáž a demontáž odpadního potrubí,_x000d_
 e) 115 20-16 Odsávání a čerpání vody sběrným potrubím._x000d_
3. V cenách jsou započteny i náklady na odpadní potrubí v délce do 20 m, na lešení pod čerpadla a_x000d_
 pod odpadní potrubí. Pro převedení vody na vzdálenost větší než 20 m se použijí položky souboru cen_x000d_
 115 00-11 Převedení vody potrubím tohoto katalogu._x000d_
4. V cenách nejsou započteny náklady na zřízení čerpacích jímek nebo projektovaných studní:_x000d_
 a) kopaných; tyto se oceňují příslušnými cenami části A 02 Zemní práce pro objekty oborů 821 až_x000d_
 828,_x000d_
 b) vrtaných; tyto se oceňují příslušnými cenami katalogu 800-2 Zvláštní zakládání objektů._x000d_
5. Doba, po kterou nejsou čerpadla v činnosti, se neoceňuje. Výjimkou je přerušení čerpání vody na_x000d_
 dobu do 15 minut jednotlivě; toto přerušení se od doby čerpání neodečítá._x000d_
6. Dopravní výškou vody se rozumí svislá vzdálenost mezi hladinou vody v jímce sníženou čerpáním a_x000d_
 vodorovnou rovinou proloženou osou nejvyššího bodu výtlačného potrubí._x000d_
7. Množství jednotek se určuje v hodinách doby, po kterou je jednotlivé čerpadlo, popř. celý soubor_x000d_
 čerpadel v činnosti._x000d_
8. Počet měrných jednotek se určí samostatně za každé čerpací místo (jámu, studnu, šachtu)_x000d_
</t>
  </si>
  <si>
    <t>7</t>
  </si>
  <si>
    <t>115101302</t>
  </si>
  <si>
    <t>Pohotovost záložní čerpací soupravy pro dopravní výšku do 10 m s uvažovaným průměrným přítokem přes 500 do 1 000 l/min</t>
  </si>
  <si>
    <t>den</t>
  </si>
  <si>
    <t>-1349696163</t>
  </si>
  <si>
    <t xml:space="preserve">Poznámka k souboru cen:_x000d_
1. V ceně nejsou započteny náklady na sací a výtlačné potrubí, příp. na odpadní žlaby a náklady na_x000d_
 lešení pod čerpadlo a pod potrubí nebo pod odpadní žlaby, na energii a na záložní zdroje energie._x000d_
2. Oceňují se všechny kalendářní dny od skončení montáže do započetí demontáže čerpací soupravy s_x000d_
 odečtením kalendářních dnů, ve kterých je tato souprava v činnosti._x000d_
3. Pohotovost záložní čerpací soupravy se oceňuje jen se souhlasem investora a to tehdy, mohla-li_x000d_
 by porucha v čerpání ohrozit bezpečnost pracujících nebo budované dílo, příp. termín výstavby._x000d_
4. Dopravní výškou vody se rozumí svislá vzdálenost mezi hladinou vody v jímce sníženou čerpáním a_x000d_
 vodorovnou rovinou, proloženou osou nejvyššího bodu výtlačného potrubí._x000d_
5. Počet měrných jednotek se určí samostatně za každé čerpací místo (jámu, studnu, šachtu)_x000d_
6. Pokud projekt předepíše zřízení samostatného sacího nebo výtlačného potrubí, oceňují se tyto_x000d_
 náklady cenami souboru cen 115 00-11 Převedení vody potrubím._x000d_
</t>
  </si>
  <si>
    <t>181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</si>
  <si>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</si>
  <si>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</si>
  <si>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</si>
  <si>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CS ÚRS 2019 01</t>
  </si>
  <si>
    <t>-599820529</t>
  </si>
  <si>
    <t xml:space="preserve">Poznámka k souboru cen:_x000d_
1. V cenách jsou započteny i náklady na příp. nutné naložení sejmuté ornice na dopravní prostředek._x000d_
2. V cenách nejsou započteny náklady na odstranění nevhodných přimísenin (kamenů, kořenů apod.); tyto práce se ocení individuálně._x000d_
3. Množství ornice odebírané ze skládek se do objemu vykopávek pro volbu cen podle množství nezapočítává. Ceny souboru cen 122 . 0-11 Odkopávky a prokopávky nezapažené, se volí pro ornici odebíranou z projektovaných dočasných skládek;_x000d_
a) na staveništi podle součtu objemu ze všech skládek,_x000d_
b) mimo staveniště podle objemu každé skládky zvlášť._x000d_
4. Uložení ornice na skládky se oceňuje podle ustanovení v poznámkách č. 1 a 2 k ceně 171 20-1201 Uložení sypaniny na skládky. Složení ornice na hromady v místě upotřebení se neoceňuje._x000d_
5. Odebírá-li se ornice z projektované dočasné skládky, oceňuje se její naložení a přemístění podle čl. 3172 Všeobecných podmínek tohoto katalogu._x000d_
6. Přemísťuje-li se ornice na vzdálenost větší něž 250 m, vzdálenost 50 m se pro určení vzdálenosti vodorovného přemístění neodečítá a ocení se sejmutí a přemístění bez ohledu na ustanovení pozn. č. 1 takto:_x000d_
a) sejmutí ornice na vzdálenost 50m cenou 121 10-1101;_x000d_
b) naložení příslušnou cenou souboru cen 167 10- . ._x000d_
c) vodorovné přemístění cenami souboru cen 162 . 0- . . Vodorovné přemístění výkopku._x000d_
7. Sejmutí podorničí se oceňuje cenami odkopávek s přihlédnutím k ustanovení čl. 3112 Všeobecných podmínek tohoto katalogu._x000d_
</t>
  </si>
  <si>
    <t>185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</si>
  <si>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</si>
  <si>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</si>
  <si>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1584009191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</si>
  <si>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</si>
  <si>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186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</si>
  <si>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</si>
  <si>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</si>
  <si>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-534917384</t>
  </si>
  <si>
    <t>182</t>
  </si>
  <si>
    <t>181301103</t>
  </si>
  <si>
    <t>Rozprostření a urovnání ornice v rovině nebo ve svahu sklonu do 1:5 při souvislé ploše do 500 m2, tl. vrstvy přes 150 do 200 mm</t>
  </si>
  <si>
    <t>m2</t>
  </si>
  <si>
    <t>-733190953</t>
  </si>
  <si>
    <t xml:space="preserve">Poznámka k souboru cen:_x000d_
1. V ceně jsou započteny i náklady na případné nutné přemístění hromad nebo dočasných skládek na_x000d_
 místo spotřeby ze vzdálenosti do 30 m._x000d_
2. V ceně nejsou započteny náklady na získání ornice; toto získání se oceňuje cenami souboru cen_x000d_
 121 10-11 Sejmutí ornice._x000d_
3. Případné nakládání ornice, v souvislosti s pozn. č. 2 se oceňuje cenami souboru cen 167 10-11_x000d_
 Nakládání, skládání a překládání neulehlého výkopku nebo sypaniny._x000d_
4. Jsou-li hromady nebo dočasné skládky ornice umístěny podle projektu ve vzdálenosti přes 30 m od_x000d_
 místa spotřeby, oceňuje se její přemístění cenami souboru cen 162 . 0-1 . Vodorovné přemístění_x000d_
 výkopku, přičemž se vzdálenost 30 m, uvedená v popisu cen, neodečítá._x000d_
</t>
  </si>
  <si>
    <t>17</t>
  </si>
  <si>
    <t>130001101</t>
  </si>
  <si>
    <t>Příplatek k cenám hloubených vykopávek za ztížení vykopávky v blízkosti podzemního vedení nebo výbušnin pro jakoukoliv třídu horniny</t>
  </si>
  <si>
    <t>-1471991964</t>
  </si>
  <si>
    <t xml:space="preserve">Poznámka k souboru cen:_x000d_
1. Cena je určena:_x000d_
 a) i pro soubor cen 123 . 0-21 Vykopávky zářezů se šikmými stěnami pro podzemní vedení části A_x000d_
 02,_x000d_
 b) pro podzemní vedení procházející hloubenou vykopávkou nebo uložené ve stěně výkopu při_x000d_
 jakékoliv hloubce vedení pod původním terénem nebo jeho výšce nade dnem výkopu a jakémkoliv směru_x000d_
 vedení ke stranám výkopu;_x000d_
 c) pro výbušniny nezaložené dodavatelem._x000d_
2. Cenu lze použít i tehdy, narazí-li se na vedení nebo výbušninu až při vykopávce a to pro_x000d_
 zbývající objem výkopu, který je projektantem nebo investorem označen, v němž by toto nebo jiné_x000d_
 nepředvídané vedení nebo výbušnina mohlo být uloženo. Toto ustanovení neplatí pro objem hornin tř._x000d_
 6 a 7._x000d_
3. Cenu nelze použít pro ztížení vykopávky v blízkosti podzemních vedení nebo výbušnin, u nichž je_x000d_
 projektem zakázáno použít při vykopávce kovové nástroje nebo nářadí._x000d_
4. Množství ztížení vykopávky v blízkosti_x000d_
 a) podzemního vedení, jehož půdorysná a výšková poloha_x000d_
 - je v projektu uvedena, se určí jako objem myšleného hranolu, jehož průřez je pravidelný_x000d_
 čtyřúhelník jehož horní vodorovná a obě svislé strany jsou ve vzdálenosti 0,5 m a dolní vodorovná_x000d_
 hrana ve vzdálenosti 1 m od přilehlého vnějšího líce vedení, příp. jeho obalu a délka se rovná_x000d_
 osové délce vedení ve výkopišti nebo délce vedení ve stěně výkopu. Vymezí-li projekt větší prostor,_x000d_
 v němž je nutno při vykopávce postupovat opatrně, lze použít cena pro celý objem výkopu v tomto_x000d_
 prostoru. Od takto zjištěného množství se odečítá objem vedení i s příp. se vyskytujícím obalem;_x000d_
 - není v projektu uvedena, avšak která podle projektu nebo sdělení investora jsou_x000d_
 pravděpodobně ve výkopišti uložena, se rovná objemu výkopu, který je projektantem nebo investorem_x000d_
 označen._x000d_
 b) výbušniny, určí vždy projektant nebo investor, ať je v projektu uvedeno či neuvedeno._x000d_
5. Je-li vedení uloženo ve výkopišti tak, že se vykopávka v celém výše popsaném objemu nevykopává,_x000d_
 např. blízko stěn nebo dna výkopu, oceňuje se ztížení vykopávky jen pro tu část objemu, v níž se_x000d_
 ztížená vykopávka provádí._x000d_
6. Jsou-li ve výkopišti dvě vedení položena tak blízko sebe, že se výše uvedené objemy pro obě_x000d_
 vedení pronikají, určí se množství ztížení vykopávky tak, aby se pronik započetl jen jednou._x000d_
7. Objem ztížení vykopávky se od celkového objemu výkopu neodečítá._x000d_
8. Dočasné zajištění různých podzemních vedení ve výkopišti se oceňuje cenami souboru cen 119 00-14_x000d_
 Dočasné zajištění podzemního potrubí nebo vedení ve výkopišti._x000d_
</t>
  </si>
  <si>
    <t>179</t>
  </si>
  <si>
    <t>132301201</t>
  </si>
  <si>
    <t>Hloubení zapažených i nezapažených rýh šířky přes 600 do 2 000 mm s urovnáním dna do předepsaného profilu a spádu v hornině tř. 4 do 100 m3</t>
  </si>
  <si>
    <t>1639898852</t>
  </si>
  <si>
    <t xml:space="preserve">Poznámka k souboru cen:_x000d_
1. V cenách jsou započteny i náklady na případné nutné přemístění výkopku ve výkopišti na vzdálenost do 3 m a na přehození výkopku na přilehlém terénu na vzdálenost do 5 m od okraje jámy nebo naložení na dopravní prostředek._x000d_
2. Hloubení rýh při lesnicko-technických melioracích se oceňuje:_x000d_
a) ve stržích cenami platnými pro objem výkopu do 100 m3, i když skutečný objem výkopu je větší,_x000d_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m3._x000d_
3. Náklady na svislé přemístění výkopku nad 1 m hloubky se určí dle ustanovení článku č. 3161 všeobecných podmínek katalogu._x000d_
4. Předepisuje-li projekt hloubit rýhy 5 až 7 bez použití trhavin, oceňuje se toto hloubení:_x000d_
a) v suchu nebo mokru cenami 138 40-1201, 138 50-1201 a 138 60-1201 Dolamování hloubených vykopávek,_x000d_
b) v tekoucí vodě při jakékoliv její rychlosti individuálně._x000d_
5. Ceny nelze použít pro hloubení rýh a hloubky přes 16 m. Tyto práce se oceňují individuálně._x000d_
</t>
  </si>
  <si>
    <t>31</t>
  </si>
  <si>
    <t>174101101</t>
  </si>
  <si>
    <t>Zásyp sypaninou z jakékoliv horniny s uložením výkopku ve vrstvách se zhutněním jam, šachet, rýh nebo kolem objektů v těchto vykopávkách (použít vytěženou zemina)</t>
  </si>
  <si>
    <t>2089687686</t>
  </si>
  <si>
    <t xml:space="preserve">Poznámka k souboru cen:_x000d_
1. Ceny 174 10- . . jsou určeny pro zhutněné zásypy s mírou zhutnění:_x000d_
 a) z hornin soudržných do 100 % PS,_x000d_
 b) z hornin nesoudržných do I(d) 0,9,_x000d_
 c) z hornin kamenitých pro jakoukoliv míru zhutnění._x000d_
2. Je-li projektem předepsáno vyšší zhutnění, podle bodu a) a b) poznámky č 1., ocení se zásyp_x000d_
 individuálně._x000d_
3. Ceny nelze použít pro zásyp rýh pro drenážní trativody pro lesnicko-technické meliorace a_x000d_
 zemědělské. Zásyp těchto rýh se oceňuje cenami souboru cen 174 20-3 . části A 03 Zemní práce pro_x000d_
 objekty oborů 831 až 833. Nezhutněný zásyp odvodňovacích kanálů z betonových a železobetonových_x000d_
 trub v polních a lučních tratích se oceňuje cenou -1101 Zásyp sypaninou rýh bez ohledu na šířku_x000d_
 kanálu; cena obsahuje i náklady na ruční nezhutněný zásyp výšky do 200 mm nad vrchol potrubí._x000d_
4. V cenách 10-1101, 10-1103, 20-1101 a 20-1103 je započteno přemístění sypaniny ze vzdálenosti 10_x000d_
 m od kraje výkopu nebo zasypávaného prostoru, měřeno k těžišti skládky._x000d_
5. V ceně 10-1102 je započteno přemístění sypaniny ze vzdálenosti 15 m od hrany zasypávaného_x000d_
 prostoru, měřeno k těžišti skládky._x000d_
6. Objem zásypu je rozdíl objemu výkopu a objemu do něho vestavěných konstrukcí nebo uložených_x000d_
 vedení i s jejich obklady a podklady (tento objem se nazývá objemem horniny vytlačené konstrukcí)._x000d_
 Objem potrubí do DN 180, příp. i s obalem, se od objemu zásypu neodečítá. Pro stanovení objemu_x000d_
 zásypu se od objemu výkopu odečítá i objem obsypu potrubí oceňovaný cenami souboru cen 175 10-11_x000d_
 Obsyp potrubí, přichází-li v úvahu ._x000d_
7. Odklizení zbylého výkopku po provedení zásypu zářezů se šikmými stěnami pro podzemní vedení nebo_x000d_
 zásypu jam a rýh pro podzemní vedení se oceňuje, je-li objem zbylého výkopku:_x000d_
 a) do 1 m3 na 1 m vedení a jedná se o výkopek neulehlý - cenami souboru cen 167 10-110_x000d_
 Nakládání výkopku nebo sypaniny a 162 . 0-1 . Vodorovné přemístění výkopku. V případě, že se jedná_x000d_
 o výkopek ulehlý - rozpojení a naložení výkopku cenami souboru cen 122 . 0-1 . souboru cen 162 ._x000d_
 0-1 . Vodorovné přemístění výkopku;_x000d_
 b) přes 1 m3 na 1 m vedení, jestliže projekt předepíše, že se zbylý výkopek bude odklízet_x000d_
 zároveň s prováděním vykopávky, pouze přemístění výkopku cenami souboru cen 162 . 0-1 . Vodorovné_x000d_
 přemístění výkopku. Při zmíněném objemu zbylého výkopku se neoceňuje ani naložení ani rozpojení_x000d_
 výkopku. Jestliže se zbylý výkopek neodklízí, nýbrž rozprostírá podél výkopu a nad výkopem, platí_x000d_
 poznámka č. 8._x000d_
8. Rozprostření zbylého výkopku podél výkopu a nad výkopem po provedení zásypů zářezů se šikmými_x000d_
 stěnami pro podzemní vedení nebo zásypu jam a rýh pro podzemní vedení se oceňuje:_x000d_
 a) cenou 171 20-1101 Uložení sypaniny do nezhutněných násypů, není-li projektem předepsáno_x000d_
 zhutnění rozprostřeného zbylého výkopku,_x000d_
 b) cenou 171 10-1111 Uložení sypaniny do násypů z hornin sypkých, je-li předepsáno zhutnění_x000d_
 rozprostřeného zbylého výkopku, a to v objemu vypočteném podle poznámky č.6, příp. zmenšeném o_x000d_
 objem výkopku, který byl již odklizen._x000d_
9. Míru zhutnění předepisuje projekt._x000d_
</t>
  </si>
  <si>
    <t>156</t>
  </si>
  <si>
    <t>M</t>
  </si>
  <si>
    <t>58337344</t>
  </si>
  <si>
    <t>štěrkopísek frakce 0/32</t>
  </si>
  <si>
    <t>t</t>
  </si>
  <si>
    <t>8</t>
  </si>
  <si>
    <t>-1840893842</t>
  </si>
  <si>
    <t>32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</si>
  <si>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</si>
  <si>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včetně obsypového materiálu</t>
  </si>
  <si>
    <t>-1250717534</t>
  </si>
  <si>
    <t xml:space="preserve">Poznámka k souboru cen:_x000d_
1. Objem obsypu na 1 m délky potrubí se rovná šířce dna výkopu násobené součtem vnějšího průměru_x000d_
 potrubí příp. i s obalem a projektované tloušťky obsypu nad, případně i pod potrubím. Pro odečítání_x000d_
 objemu potrubí se započítávají všechny vestavěné konstrukce nebo uložené vedení i s jejich obklady_x000d_
 a podklady (tento objem se nazývá objemem horniny vytlačené konstrukcí)._x000d_
2. Míru zhutnění předepisuje projekt._x000d_
3. V cenách nejsou zahrnuty náklady na nakupovanou sypaninu. Tato se oceňuje ve specifikaci._x000d_
</t>
  </si>
  <si>
    <t>157</t>
  </si>
  <si>
    <t>58337302</t>
  </si>
  <si>
    <t>štěrkopísek frakce 4/16</t>
  </si>
  <si>
    <t>-1061561492</t>
  </si>
  <si>
    <t>3</t>
  </si>
  <si>
    <t>Svislé a kompletní konstrukce</t>
  </si>
  <si>
    <t>191</t>
  </si>
  <si>
    <t>311101211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</si>
  <si>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</si>
  <si>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m</t>
  </si>
  <si>
    <t>-1113063578</t>
  </si>
  <si>
    <t xml:space="preserve">Poznámka k souboru cen:_x000d_
1. Neodečítá-li se objem neprovedeného betonu podle čl. 3523 odst. a) Všeobecných podmínek tohoto katalogu (do 0,10 m3 a do 0,05 m2), neoceňuje se ukládání vložek cenami -1211 (do 0,02 m2) a -1212 (do 0,05 m2), ale pouze jejich dodávka podle poznámky 2 a 3._x000d_
2. Dodávka vložek předepsaných projektem se oceňuje ve specifikaci._x000d_
3. Ztratné lze stanovit ve výši 1 %._x000d_
</t>
  </si>
  <si>
    <t>213</t>
  </si>
  <si>
    <t>358215114</t>
  </si>
  <si>
    <t>Bourání stoky kompletní nebo vybourání otvorů průřezové plochy do 4 m2 ve stokách ze zdiva kamenného</t>
  </si>
  <si>
    <t>987548633</t>
  </si>
  <si>
    <t>123</t>
  </si>
  <si>
    <t>358315114</t>
  </si>
  <si>
    <t>Bourání šachty, stoky kompletní nebo vybourání otvorů průřezové plochy do 4 m2 ve stokách ze zdiva z prostého betonu</t>
  </si>
  <si>
    <t>-461548021</t>
  </si>
  <si>
    <t xml:space="preserve">Poznámka k souboru cen:_x000d_
1. Ceny 358 ..-5. Bourání stoky kompletní nebo vybourání otvorů lze použít i pro bourání šachet._x000d_
</t>
  </si>
  <si>
    <t>184</t>
  </si>
  <si>
    <t>358325114</t>
  </si>
  <si>
    <t>Bourání stoky kompletní nebo vybourání otvorů průřezové plochy do 4 m2 ve stokách ze zdiva z železobetonu</t>
  </si>
  <si>
    <t>1650287058</t>
  </si>
  <si>
    <t>189</t>
  </si>
  <si>
    <t>382413112</t>
  </si>
  <si>
    <t>Osazení plastové jímky z polypropylenu PP na obetonování objemu 2000 l</t>
  </si>
  <si>
    <t>kus</t>
  </si>
  <si>
    <t>90502569</t>
  </si>
  <si>
    <t xml:space="preserve">Poznámka k souboru cen:_x000d_
1. V cenách nejsou započteny náklady na:_x000d_
a) dodávku jímky s víkem, vlezového kusu a vstupních otvorů pro potrubí, toto se oceňuje ve specifikaci,_x000d_
b) podkladní vrstvu ze štěrkopísku, která se oceňuje souborem cen 564 2.-11 Podklad ze štěrkopísku, části A 01 katalogu 822-1 Komunikace pozemní a letiště,_x000d_
c) betonovu základovou desku z betonu tř. C 12/15 min. tl. 150 mm, která se oceňuje souborem cen 452 3. Podkladní a zajišťovací konstrukce z betonu, části A 01 tohoto katalogu,_x000d_
d) napojení potrubních rozvodů,_x000d_
e) obetonování stěn jímky, toto se oceňuje cenami souboru cen 899 62-31 Obetonování potrubí nebo zdiva stok betonem prostým v otevřeném výkopu, části A 01 tohoto katalogu._x000d_
</t>
  </si>
  <si>
    <t>190</t>
  </si>
  <si>
    <t>56230011</t>
  </si>
  <si>
    <t>jímka plastová na obetonování 2x1x1m objem 2m3</t>
  </si>
  <si>
    <t>-1088949192</t>
  </si>
  <si>
    <t>Vodorovné konstrukce</t>
  </si>
  <si>
    <t>35</t>
  </si>
  <si>
    <t>451572111</t>
  </si>
  <si>
    <t>Lože pod potrubí, stoky a drobné objekty v otevřeném výkopu z kameniva drobného těženého 0 až 4 mm</t>
  </si>
  <si>
    <t>-948067367</t>
  </si>
  <si>
    <t xml:space="preserve">Poznámka k souboru cen:_x000d_
1. Ceny -1111 a -1192 lze použít i pro zřízení sběrných vrstev nad drenážními trubkami._x000d_
2. V cenách -5111 a -1192 jsou započteny i náklady na prohození výkopku získaného při zemních_x000d_
 pracích._x000d_
</t>
  </si>
  <si>
    <t>180</t>
  </si>
  <si>
    <t>452321151</t>
  </si>
  <si>
    <t>Podkladní a zajišťovací konstrukce z betonu železového v otevřeném výkopu desky pod potrubí, stoky a drobné objekty z betonu tř. C 20/25</t>
  </si>
  <si>
    <t>-1462718548</t>
  </si>
  <si>
    <t xml:space="preserve">Poznámka k souboru cen:_x000d_
1. Ceny -1121 až -1191 a -1192 lze použít i pro ochrannou vrstvu pod železobetonové konstrukce._x000d_
2. Ceny -2121 až -2191 a -2192 jsou určeny pro jakékoliv úkosy sedel._x000d_
</t>
  </si>
  <si>
    <t>Úpravy povrchů, podlahy a osazování výplní</t>
  </si>
  <si>
    <t>192</t>
  </si>
  <si>
    <t>622111001</t>
  </si>
  <si>
    <t>Ubroušení výstupků betonu po odbednění neomítaných vnějších ploch ze spár bednicích desek do roviny povrchu stěn</t>
  </si>
  <si>
    <t>-1975950554</t>
  </si>
  <si>
    <t xml:space="preserve">Poznámka k souboru cen:_x000d_
1. V cenách nejsou započteny náklady na zahlazení povrchu cementovou maltou; tyto se oceňují cenami souboru cen 62. 11-11.. Vyspravení povrchu neomítaných vnějších ploch._x000d_
</t>
  </si>
  <si>
    <t>Trubní vedení</t>
  </si>
  <si>
    <t>121</t>
  </si>
  <si>
    <t>871363121</t>
  </si>
  <si>
    <t>Montáž kanalizačního potrubí z plastů z tvrdého PVC těsněných gumovým kroužkem v otevřeném výkopu ve sklonu do 20 % DN 250</t>
  </si>
  <si>
    <t>1642616986</t>
  </si>
  <si>
    <t xml:space="preserve">Poznámka k souboru cen:_x000d_
1. V cenách montáže potrubí nejsou započteny náklady na dodání trub, elektrospojek a těsnicích_x000d_
 kroužků pokud tyto nejsou součástí dodávky potrubí. Tyto náklady se oceňují ve specifikaci._x000d_
2. V cenách potrubí z trubek polyetylenových a polypropylenových nejsou započteny náklady na dodání_x000d_
 tvarovek použitých pro napojení na jiný druh potrubí; tvarovky se oceňují ve specifikaci._x000d_
3. Ztratné lze dohodnout:_x000d_
 a) u trub kanalizačních z tvrdého PVC ve směrné výši 3 %,_x000d_
 b) u trub polyetylenových a polypropylenových ve směrné výši 1,5._x000d_
</t>
  </si>
  <si>
    <t>219</t>
  </si>
  <si>
    <t>28611108</t>
  </si>
  <si>
    <t>trubka kanalizační PVC-U 250x8,6x6000 mm SN 12</t>
  </si>
  <si>
    <t>1494858933</t>
  </si>
  <si>
    <t>122</t>
  </si>
  <si>
    <t>871373121</t>
  </si>
  <si>
    <t>Montáž kanalizačního potrubí z plastů z tvrdého PVC těsněných gumovým kroužkem v otevřeném výkopu ve sklonu do 20 % DN 315</t>
  </si>
  <si>
    <t>-226450755</t>
  </si>
  <si>
    <t>159</t>
  </si>
  <si>
    <t>28611109</t>
  </si>
  <si>
    <t>trubka kanalizační PVC-U 315x10,8x6000 mm SN 12</t>
  </si>
  <si>
    <t>-1470211223</t>
  </si>
  <si>
    <t>218</t>
  </si>
  <si>
    <t>877370310</t>
  </si>
  <si>
    <t>Montáž tvarovek na kanalizačním plastovém potrubí z polypropylenu PP hladkého plnostěnného kolen DN 300</t>
  </si>
  <si>
    <t>-1255080278</t>
  </si>
  <si>
    <t xml:space="preserve">Poznámka k souboru cen:_x000d_
1. V cenách montáže tvarovek nejsou započteny náklady na dodání tvarovek. Tyto náklady se oceňují ve specifikaci._x000d_
2. V cenách montáže tvarovek jsou započteny náklady na dodání těsnicích kroužků, pokud tyto nejsou součástí dodávky tvarovek._x000d_
</t>
  </si>
  <si>
    <t>188</t>
  </si>
  <si>
    <t>28612213</t>
  </si>
  <si>
    <t>koleno kanalizační plastové PVC KG DN 315/30° SN 12/16</t>
  </si>
  <si>
    <t>-1904842514</t>
  </si>
  <si>
    <t>220</t>
  </si>
  <si>
    <t>28612246</t>
  </si>
  <si>
    <t>přesuvka kanalizační plastová PVC KG DN 315 SN 12/16</t>
  </si>
  <si>
    <t>-1692092549</t>
  </si>
  <si>
    <t>221</t>
  </si>
  <si>
    <t>894412411</t>
  </si>
  <si>
    <t>Osazení železobetonových dílců pro šachty skruží přechodových</t>
  </si>
  <si>
    <t>437905863</t>
  </si>
  <si>
    <t xml:space="preserve">Poznámka k souboru cen:_x000d_
1. V cenách nejsou započteny náklady na dodání železobetonových dílců; dodání těchto dílců se oceňuje ve specifikaci._x000d_
</t>
  </si>
  <si>
    <t>222</t>
  </si>
  <si>
    <t>59224120</t>
  </si>
  <si>
    <t>skruž betonová přechodová 62,5/100x60x9 cm, stupadla poplastovaná</t>
  </si>
  <si>
    <t>1973227647</t>
  </si>
  <si>
    <t>215</t>
  </si>
  <si>
    <t>894414111</t>
  </si>
  <si>
    <t>Osazení železobetonových dílců pro šachty skruží základových (dno)</t>
  </si>
  <si>
    <t>-315152028</t>
  </si>
  <si>
    <t xml:space="preserve">Poznámka k souboru cen:_x000d_
1. V cenách nejsou započteny náklady na dodání železobetonových dílců; dodání těchto dílců se_x000d_
 oceňuje ve specifikaci._x000d_
</t>
  </si>
  <si>
    <t>216</t>
  </si>
  <si>
    <t>59224339</t>
  </si>
  <si>
    <t>dno betonové šachty kanalizační přímé 100x100x60 cm</t>
  </si>
  <si>
    <t>-2035068151</t>
  </si>
  <si>
    <t>101</t>
  </si>
  <si>
    <t>R1</t>
  </si>
  <si>
    <t>Osazení Parshallova žlabu P2</t>
  </si>
  <si>
    <t>-758901949</t>
  </si>
  <si>
    <t>168</t>
  </si>
  <si>
    <t>R2</t>
  </si>
  <si>
    <t>Parshallův žlab P2 atyp do 20l/s E=31 cm</t>
  </si>
  <si>
    <t>1198665529</t>
  </si>
  <si>
    <t>172</t>
  </si>
  <si>
    <t>R3</t>
  </si>
  <si>
    <t>Stavební úpravy stávajícího Parshallova žlabu P4/ P1 na P4</t>
  </si>
  <si>
    <t>-2119722526</t>
  </si>
  <si>
    <t xml:space="preserve">Poznámka k souboru cen:_x000d_
1. V cenách nejsou započteny náklady na dodávku betonových výrobků; tyto se oceňují ve specifikaci._x000d_
</t>
  </si>
  <si>
    <t>194</t>
  </si>
  <si>
    <t>894201251</t>
  </si>
  <si>
    <t>Ostatní konstrukce na trubním vedení z prostého betonu stěny šachet tloušťky přes 200 mm z betonu se zvýšenými nároky na prostředí tř. C 25/30 (zabetonování Parshallova žlabu P2 a P4)</t>
  </si>
  <si>
    <t>398413717</t>
  </si>
  <si>
    <t xml:space="preserve">Poznámka k souboru cen:_x000d_
1. Bednění stěny šachet se oceňuje cenami souboru cen 894 50-.. Bednění konstrukcí na trubním vedení této části katalogu._x000d_
2. Bednění žlabu se oceňuje cenami souboru cen 351 35-11 Vnitřní bednění spodní části stok části A 03._x000d_
</t>
  </si>
  <si>
    <t>106</t>
  </si>
  <si>
    <t>899304111</t>
  </si>
  <si>
    <t>Osazení poklopů železobetonových včetně rámů jakékoliv hmotnosti</t>
  </si>
  <si>
    <t>1972159386</t>
  </si>
  <si>
    <t xml:space="preserve">Poznámka k souboru cen:_x000d_
1. V cenách nejsou započteny náklady na dodání železobetonových poklopů; poklopy včetně rámů se_x000d_
 oceňují ve specifikaci._x000d_
</t>
  </si>
  <si>
    <t>136</t>
  </si>
  <si>
    <t>KDM01</t>
  </si>
  <si>
    <t>Kanalizační poklop Standard - betonolitinový, rám samonivelační, D 400 s odvětráním</t>
  </si>
  <si>
    <t>647602429</t>
  </si>
  <si>
    <t>87</t>
  </si>
  <si>
    <t>899722111</t>
  </si>
  <si>
    <t>Krytí potrubí z plastů výstražnou fólií z PVC šířky 20 cm</t>
  </si>
  <si>
    <t>1394306243</t>
  </si>
  <si>
    <t>9</t>
  </si>
  <si>
    <t>Ostatní konstrukce a práce, bourání</t>
  </si>
  <si>
    <t>208</t>
  </si>
  <si>
    <t>913211112</t>
  </si>
  <si>
    <t>Montáž a demontáž dočasných dopravních zábran reflexních, šířky 2,5 m</t>
  </si>
  <si>
    <t>1365155470</t>
  </si>
  <si>
    <t xml:space="preserve">Poznámka k souboru cen:_x000d_
1. V cenách jsou započteny náklady na montáž i demontáž dočasné zábrany._x000d_
2. V cenách světelných dočasných dopravních zábran 913 22-11 nejsou započteny náklady na akumulátor, které se oceňují cenami souboru cen 913 91-1._x000d_
</t>
  </si>
  <si>
    <t>193</t>
  </si>
  <si>
    <t>953333218.KRN</t>
  </si>
  <si>
    <t>PVC těsnící pás do pracovních spar betonových kcí vnější š 190 mm KORN AA 190/18</t>
  </si>
  <si>
    <t>-678764182</t>
  </si>
  <si>
    <t xml:space="preserve">Poznámka k souboru cen:_x000d_
1. V cenách dodatečného přírubového pásu -3611 a -3621 jsou započteny i náklady na hmoždinky a šrouby, na ocelovou pásnici a pryžovou podložku, položenou do bobtnajícího lepícího tmelu, kterými se pás přitáhne k betonové konstrukci._x000d_
2. V cenách příplatků za vytvoření tvarovky -3911 až -3935 jsou započteny náklady zhotovení tvarovky svařením pásů._x000d_
3. U plošných tvarovek jsou pásy svařovány ve stejné rovině, u vertikálních tvarovek v rovinách na sebe kolmých._x000d_
4. Množství měrných jednotek pásů se určuje v m jejich délky. Délka pásů, které tvoří tvarovky, se od této délky neodečítá._x000d_
</t>
  </si>
  <si>
    <t>997</t>
  </si>
  <si>
    <t>Přesun sutě</t>
  </si>
  <si>
    <t>29</t>
  </si>
  <si>
    <t>171201201</t>
  </si>
  <si>
    <t>Uložení sypaniny na skládky</t>
  </si>
  <si>
    <t>316252334</t>
  </si>
  <si>
    <t xml:space="preserve">Poznámka k souboru cen:_x000d_
1. Cena -1201 je určena i pro:_x000d_
 a) uložení výkopku nebo ornice na dočasné skládky předepsané projektem tak, že na 1 m2_x000d_
 projektem určené plochy této skládky připadá přes 2 m3 výkopku nebo ornice; v opačném případě se_x000d_
 uložení neoceňuje. Množství výkopku nebo ornice připadající na 1 m2 skládky se určí jako podíl_x000d_
 množství výkopku nebo ornice, měřeného v rostlém stavu a projektem určené plochy dočasné skládky;_x000d_
 b) zasypání koryt vodotečí a prohlubní v terénu bez předepsaného zhutnění sypaniny;_x000d_
 c) uložení výkopku pod vodou do prohlubní ve dně vodotečí nebo nádrží._x000d_
2. Cenu -1201 nelze použít pro uložení výkopku nebo ornice:_x000d_
 a) při vykopávkách pro podzemní vedení podél hrany výkopu, z něhož byl výkopek získán, a to ani_x000d_
 tehdy, jestliže se výkopek po vyhození z výkopu na povrch území ještě dále přemisťuje na hromady_x000d_
 podél výkopu;_x000d_
 b) na dočasné skládky, které nejsou předepsány projektem;_x000d_
 c) na dočasné skládky předepsané projektem tak, že na 1 m2 projektem určené plochy této skládky_x000d_
 připadají nejvýše 2 m3 výkopku nebo ornice (viz. též poznámku č. 1 a);_x000d_
 d) na dočasné skládky, oceňuje-li se cenou 121 10-1101 Sejmutí ornice nebo lesní půdy do 50 m,_x000d_
 nebo oceňuje-li se vodorovné přemístění výkopku do 20 m a 50 m cenami 162 20-1101, 162 20-1102, 162_x000d_
 20-1151 a 162 20-1152. V těchto případech se uložení výkopku nebo ornice na dočasnou skládku_x000d_
 neoceňuje._x000d_
 e) na trvalé skládky s předepsaným zhutněním; toto uložení výkopku se oceňuje cenami souboru_x000d_
 cen 171 . 0- . . Uložení sypaniny do násypů._x000d_
3. V ceně -1201 jsou započteny i náklady na rozprostření sypaniny ve vrstvách s hrubým urovnáním na_x000d_
 skládce._x000d_
4. V ceně -1201 nejsou započteny náklady na získání skládek ani na poplatky za skládku._x000d_
5. Množství jednotek uložení výkopku (sypaniny) se určí v m3 uloženého výkopku (sypaniny),v rostlém_x000d_
 stavu zpravidla ve výkopišti._x000d_
6. Cenu -1211 lze po dohodě upravit podle místních podmínek._x000d_
</t>
  </si>
  <si>
    <t>30</t>
  </si>
  <si>
    <t>171201211</t>
  </si>
  <si>
    <t>Uložení sypaniny poplatek za uložení sypaniny na skládce (skládkovné)</t>
  </si>
  <si>
    <t>-1643922940</t>
  </si>
  <si>
    <t>46</t>
  </si>
  <si>
    <t>997221815</t>
  </si>
  <si>
    <t>Poplatek za uložení stavebního odpadu na skládce (skládkovné) betonového</t>
  </si>
  <si>
    <t>1380771580</t>
  </si>
  <si>
    <t xml:space="preserve">Poznámka k souboru cen:_x000d_
1. Ceny uvedené v souboru cen lze po dohodě upravit podle místních podmínek._x000d_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stavebního_x000d_
 odpadu z katalogu 800-6 Demolice objektů._x000d_
</t>
  </si>
  <si>
    <t>998</t>
  </si>
  <si>
    <t>Přesun hmot</t>
  </si>
  <si>
    <t>124</t>
  </si>
  <si>
    <t>998276101</t>
  </si>
  <si>
    <t>Přesun hmot pro trubní vedení hloubené z trub z plastických hmot nebo sklolaminátových pro vodovody nebo kanalizace v otevřeném výkopu dopravní vzdálenost do 15 m</t>
  </si>
  <si>
    <t>-499901510</t>
  </si>
  <si>
    <t xml:space="preserve">Poznámka k souboru cen:_x000d_
1. Položky přesunu hmot nelze užít pro zeminu, sypaniny, štěrkopísek, kamenivo ap. Případná_x000d_
 manipulace s tímto materiálem se oceňuje souborem cen 162 .0-11 Vodorovné přemístění výkopku nebo_x000d_
 sypaniny katalogu 800-1 Zemní práce._x000d_
</t>
  </si>
  <si>
    <t>PSV</t>
  </si>
  <si>
    <t>Práce a dodávky PSV</t>
  </si>
  <si>
    <t>741</t>
  </si>
  <si>
    <t>Elektroinstalace - silnoproud</t>
  </si>
  <si>
    <t>199</t>
  </si>
  <si>
    <t>R9</t>
  </si>
  <si>
    <t xml:space="preserve">Montáž transformátoru nn </t>
  </si>
  <si>
    <t>16</t>
  </si>
  <si>
    <t>233592636</t>
  </si>
  <si>
    <t>200</t>
  </si>
  <si>
    <t>R10</t>
  </si>
  <si>
    <t>transformátor 220V AC/12 v DC</t>
  </si>
  <si>
    <t>1287119390</t>
  </si>
  <si>
    <t>196</t>
  </si>
  <si>
    <t>R7</t>
  </si>
  <si>
    <t>Montáž vyhodnocovače se dvěma ultrazvukovými sondami US</t>
  </si>
  <si>
    <t>1774435041</t>
  </si>
  <si>
    <t>197</t>
  </si>
  <si>
    <t>R8</t>
  </si>
  <si>
    <t>Vyhodnocovač M4016 QU1 se dvěma ultrazvuk.sondami US</t>
  </si>
  <si>
    <t>-1010738403</t>
  </si>
  <si>
    <t>742</t>
  </si>
  <si>
    <t>Elektroinstalace - slaboproud</t>
  </si>
  <si>
    <t>205</t>
  </si>
  <si>
    <t>R 15</t>
  </si>
  <si>
    <t>Dodávka a montáž drobného spotřebního materiálu, krabice, svorky, kabely, atd.</t>
  </si>
  <si>
    <t>-541846586</t>
  </si>
  <si>
    <t>206</t>
  </si>
  <si>
    <t>R 16</t>
  </si>
  <si>
    <t>Instalce elektroniky, sondy, seřízení a oživení, zaškolení</t>
  </si>
  <si>
    <t>1118713310</t>
  </si>
  <si>
    <t>767</t>
  </si>
  <si>
    <t>Konstrukce zámečnické</t>
  </si>
  <si>
    <t>202</t>
  </si>
  <si>
    <t>R 12</t>
  </si>
  <si>
    <t>Montáž nerezových konzol</t>
  </si>
  <si>
    <t>1812114694</t>
  </si>
  <si>
    <t xml:space="preserve">Poznámka k souboru cen:_x000d_
1. Ceny -3111 až -3192 jsou učeny pro konstrukce bez vnější izolace._x000d_
</t>
  </si>
  <si>
    <t>203</t>
  </si>
  <si>
    <t>R 13</t>
  </si>
  <si>
    <t xml:space="preserve">Nerezová konzole pro ultrazvuk  pro P2 DUP2</t>
  </si>
  <si>
    <t>254613871</t>
  </si>
  <si>
    <t>204</t>
  </si>
  <si>
    <t>R 14</t>
  </si>
  <si>
    <t xml:space="preserve">Nerezová konzole pro ultrazvuk  pro P4 DUP4</t>
  </si>
  <si>
    <t>-275456761</t>
  </si>
  <si>
    <t>VRN</t>
  </si>
  <si>
    <t>Vedlejší rozpočtové náklady</t>
  </si>
  <si>
    <t>5</t>
  </si>
  <si>
    <t>VRN1</t>
  </si>
  <si>
    <t>Průzkumné, geodetické a projektové práce</t>
  </si>
  <si>
    <t>223</t>
  </si>
  <si>
    <t>000000013</t>
  </si>
  <si>
    <t>Vytyčení inženýrských sítí</t>
  </si>
  <si>
    <t>1024</t>
  </si>
  <si>
    <t>-1981411489</t>
  </si>
  <si>
    <t>210</t>
  </si>
  <si>
    <t>012103000</t>
  </si>
  <si>
    <t xml:space="preserve">Geodetické práce před výstavbou </t>
  </si>
  <si>
    <t>944127220</t>
  </si>
  <si>
    <t>211</t>
  </si>
  <si>
    <t>012303000</t>
  </si>
  <si>
    <t>Geodetické práce po výstavbě</t>
  </si>
  <si>
    <t>-1882160043</t>
  </si>
  <si>
    <t>212</t>
  </si>
  <si>
    <t>013254000</t>
  </si>
  <si>
    <t>Dokumentace skutečného provedení stavby</t>
  </si>
  <si>
    <t>2055136989</t>
  </si>
  <si>
    <t>177</t>
  </si>
  <si>
    <t>R 19</t>
  </si>
  <si>
    <t>Posouzení způsobilosti MO Úředním měřením včetně protokolu "posouzení způsobilosti....."</t>
  </si>
  <si>
    <t>-2093534900</t>
  </si>
  <si>
    <t>VRN3</t>
  </si>
  <si>
    <t>Zařízení staveniště</t>
  </si>
  <si>
    <t>214</t>
  </si>
  <si>
    <t>030001000</t>
  </si>
  <si>
    <t>829889163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</si>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</sst>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5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8" fillId="0" borderId="15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right" vertical="center"/>
    </xf>
    <xf numFmtId="0" fontId="19" fillId="4" borderId="9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7" fillId="0" borderId="15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29" fillId="0" borderId="13" xfId="0" applyNumberFormat="1" applyFont="1" applyBorder="1" applyAlignment="1" applyProtection="1"/>
    <xf numFmtId="166" fontId="29" fillId="0" borderId="14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3" xfId="0" applyFont="1" applyBorder="1" applyAlignment="1" applyProtection="1">
      <alignment horizontal="center" vertical="center"/>
    </xf>
    <xf numFmtId="49" fontId="19" fillId="0" borderId="23" xfId="0" applyNumberFormat="1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167" fontId="19" fillId="0" borderId="23" xfId="0" applyNumberFormat="1" applyFont="1" applyBorder="1" applyAlignment="1" applyProtection="1">
      <alignment vertical="center"/>
    </xf>
    <xf numFmtId="4" fontId="19" fillId="2" borderId="23" xfId="0" applyNumberFormat="1" applyFont="1" applyFill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</xf>
    <xf numFmtId="0" fontId="20" fillId="2" borderId="15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6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3" fillId="0" borderId="23" xfId="0" applyFont="1" applyBorder="1" applyAlignment="1" applyProtection="1">
      <alignment horizontal="center" vertical="center"/>
    </xf>
    <xf numFmtId="49" fontId="33" fillId="0" borderId="23" xfId="0" applyNumberFormat="1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167" fontId="33" fillId="0" borderId="23" xfId="0" applyNumberFormat="1" applyFont="1" applyBorder="1" applyAlignment="1" applyProtection="1">
      <alignment vertical="center"/>
    </xf>
    <xf numFmtId="4" fontId="33" fillId="2" borderId="23" xfId="0" applyNumberFormat="1" applyFont="1" applyFill="1" applyBorder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vertical="center"/>
    </xf>
    <xf numFmtId="0" fontId="34" fillId="0" borderId="4" xfId="0" applyFont="1" applyBorder="1" applyAlignment="1">
      <alignment vertical="center"/>
    </xf>
    <xf numFmtId="0" fontId="33" fillId="2" borderId="15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0" fillId="2" borderId="20" xfId="0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166" fontId="20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7" xfId="0" applyFont="1" applyBorder="1" applyAlignment="1">
      <alignment vertical="center" wrapText="1"/>
    </xf>
    <xf numFmtId="0" fontId="37" fillId="0" borderId="29" xfId="0" applyFont="1" applyBorder="1" applyAlignment="1">
      <alignment horizontal="left" wrapText="1"/>
    </xf>
    <xf numFmtId="0" fontId="35" fillId="0" borderId="28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27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49" fontId="38" fillId="0" borderId="1" xfId="0" applyNumberFormat="1" applyFont="1" applyBorder="1" applyAlignment="1">
      <alignment horizontal="left" vertical="center" wrapText="1"/>
    </xf>
    <xf numFmtId="49" fontId="38" fillId="0" borderId="1" xfId="0" applyNumberFormat="1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1" xfId="0" applyFont="1" applyBorder="1" applyAlignment="1">
      <alignment vertical="center" wrapText="1"/>
    </xf>
    <xf numFmtId="0" fontId="35" fillId="0" borderId="1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8" fillId="0" borderId="27" xfId="0" applyFont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center" vertical="top"/>
    </xf>
    <xf numFmtId="0" fontId="38" fillId="0" borderId="30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1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8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/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top"/>
    </xf>
    <xf numFmtId="0" fontId="35" fillId="0" borderId="30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="1" customFormat="1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="1" customFormat="1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="1" customFormat="1" ht="18.48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="1" customFormat="1" ht="18.48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33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="1" customFormat="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="1" customFormat="1" ht="18.48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="1" customFormat="1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="1" customFormat="1" ht="47.25" customHeight="1">
      <c r="B23" s="19"/>
      <c r="C23" s="20"/>
      <c r="D23" s="20"/>
      <c r="E23" s="34" t="s">
        <v>37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2" customFormat="1" ht="25.92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29"/>
    </row>
    <row r="29" s="3" customFormat="1" ht="14.4" customHeight="1">
      <c r="A29" s="3"/>
      <c r="B29" s="44"/>
      <c r="C29" s="45"/>
      <c r="D29" s="30" t="s">
        <v>42</v>
      </c>
      <c r="E29" s="45"/>
      <c r="F29" s="30" t="s">
        <v>43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3" customFormat="1" ht="14.4" customHeight="1">
      <c r="A30" s="3"/>
      <c r="B30" s="44"/>
      <c r="C30" s="45"/>
      <c r="D30" s="45"/>
      <c r="E30" s="45"/>
      <c r="F30" s="30" t="s">
        <v>44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3" customFormat="1" ht="14.4" customHeight="1">
      <c r="A31" s="3"/>
      <c r="B31" s="44"/>
      <c r="C31" s="45"/>
      <c r="D31" s="45"/>
      <c r="E31" s="45"/>
      <c r="F31" s="30" t="s">
        <v>45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3" customFormat="1" ht="14.4" customHeight="1">
      <c r="A32" s="3"/>
      <c r="B32" s="44"/>
      <c r="C32" s="45"/>
      <c r="D32" s="45"/>
      <c r="E32" s="45"/>
      <c r="F32" s="30" t="s">
        <v>46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3" customFormat="1" ht="14.4" customHeight="1">
      <c r="A33" s="3"/>
      <c r="B33" s="44"/>
      <c r="C33" s="45"/>
      <c r="D33" s="45"/>
      <c r="E33" s="45"/>
      <c r="F33" s="30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="2" customFormat="1" ht="25.92" customHeight="1">
      <c r="A35" s="36"/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="2" customFormat="1" ht="6.96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="2" customFormat="1" ht="6.96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="2" customFormat="1" ht="24.96" customHeight="1">
      <c r="A42" s="36"/>
      <c r="B42" s="37"/>
      <c r="C42" s="21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="2" customFormat="1" ht="6.96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2051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="5" customFormat="1" ht="36.96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ČOV Luže-měření obtoku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="2" customFormat="1" ht="6.96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Luže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 "","",AN8)</f>
        <v>26. 10. 2020</v>
      </c>
      <c r="AN47" s="70"/>
      <c r="AO47" s="38"/>
      <c r="AP47" s="38"/>
      <c r="AQ47" s="38"/>
      <c r="AR47" s="42"/>
      <c r="BE47" s="36"/>
    </row>
    <row r="48" s="2" customFormat="1" ht="6.96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 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31</v>
      </c>
      <c r="AJ49" s="38"/>
      <c r="AK49" s="38"/>
      <c r="AL49" s="38"/>
      <c r="AM49" s="71" t="str">
        <f>IF(E17="","",E17)</f>
        <v>Ing. Milan Vopařil</v>
      </c>
      <c r="AN49" s="62"/>
      <c r="AO49" s="62"/>
      <c r="AP49" s="62"/>
      <c r="AQ49" s="38"/>
      <c r="AR49" s="42"/>
      <c r="AS49" s="72" t="s">
        <v>52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="2" customFormat="1" ht="15.15" customHeight="1">
      <c r="A50" s="36"/>
      <c r="B50" s="37"/>
      <c r="C50" s="30" t="s">
        <v>29</v>
      </c>
      <c r="D50" s="38"/>
      <c r="E50" s="38"/>
      <c r="F50" s="38"/>
      <c r="G50" s="38"/>
      <c r="H50" s="38"/>
      <c r="I50" s="38"/>
      <c r="J50" s="38"/>
      <c r="K50" s="38"/>
      <c r="L50" s="62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34</v>
      </c>
      <c r="AJ50" s="38"/>
      <c r="AK50" s="38"/>
      <c r="AL50" s="38"/>
      <c r="AM50" s="71" t="str">
        <f>IF(E20="","",E20)</f>
        <v>Bc. Petr Bujnoch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="2" customFormat="1" ht="29.28" customHeight="1">
      <c r="A52" s="36"/>
      <c r="B52" s="37"/>
      <c r="C52" s="84" t="s">
        <v>53</v>
      </c>
      <c r="D52" s="85"/>
      <c r="E52" s="85"/>
      <c r="F52" s="85"/>
      <c r="G52" s="85"/>
      <c r="H52" s="86"/>
      <c r="I52" s="87" t="s">
        <v>54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55</v>
      </c>
      <c r="AH52" s="85"/>
      <c r="AI52" s="85"/>
      <c r="AJ52" s="85"/>
      <c r="AK52" s="85"/>
      <c r="AL52" s="85"/>
      <c r="AM52" s="85"/>
      <c r="AN52" s="87" t="s">
        <v>56</v>
      </c>
      <c r="AO52" s="85"/>
      <c r="AP52" s="85"/>
      <c r="AQ52" s="89" t="s">
        <v>57</v>
      </c>
      <c r="AR52" s="42"/>
      <c r="AS52" s="90" t="s">
        <v>58</v>
      </c>
      <c r="AT52" s="91" t="s">
        <v>59</v>
      </c>
      <c r="AU52" s="91" t="s">
        <v>60</v>
      </c>
      <c r="AV52" s="91" t="s">
        <v>61</v>
      </c>
      <c r="AW52" s="91" t="s">
        <v>62</v>
      </c>
      <c r="AX52" s="91" t="s">
        <v>63</v>
      </c>
      <c r="AY52" s="91" t="s">
        <v>64</v>
      </c>
      <c r="AZ52" s="91" t="s">
        <v>65</v>
      </c>
      <c r="BA52" s="91" t="s">
        <v>66</v>
      </c>
      <c r="BB52" s="91" t="s">
        <v>67</v>
      </c>
      <c r="BC52" s="91" t="s">
        <v>68</v>
      </c>
      <c r="BD52" s="92" t="s">
        <v>69</v>
      </c>
      <c r="BE52" s="36"/>
    </row>
    <row r="53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="6" customFormat="1" ht="32.4" customHeight="1">
      <c r="A54" s="6"/>
      <c r="B54" s="96"/>
      <c r="C54" s="97" t="s">
        <v>70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71</v>
      </c>
      <c r="BT54" s="107" t="s">
        <v>72</v>
      </c>
      <c r="BU54" s="108" t="s">
        <v>73</v>
      </c>
      <c r="BV54" s="107" t="s">
        <v>74</v>
      </c>
      <c r="BW54" s="107" t="s">
        <v>5</v>
      </c>
      <c r="BX54" s="107" t="s">
        <v>75</v>
      </c>
      <c r="CL54" s="107" t="s">
        <v>19</v>
      </c>
    </row>
    <row r="55" s="7" customFormat="1" ht="16.5" customHeight="1">
      <c r="A55" s="109" t="s">
        <v>76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77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'2051 - SO01 měření obtoku...'!J30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78</v>
      </c>
      <c r="AR55" s="116"/>
      <c r="AS55" s="117">
        <v>0</v>
      </c>
      <c r="AT55" s="118">
        <f>ROUND(SUM(AV55:AW55),2)</f>
        <v>0</v>
      </c>
      <c r="AU55" s="119">
        <f>'2051 - SO01 měření obtoku...'!P95</f>
        <v>0</v>
      </c>
      <c r="AV55" s="118">
        <f>'2051 - SO01 měření obtoku...'!J33</f>
        <v>0</v>
      </c>
      <c r="AW55" s="118">
        <f>'2051 - SO01 měření obtoku...'!J34</f>
        <v>0</v>
      </c>
      <c r="AX55" s="118">
        <f>'2051 - SO01 měření obtoku...'!J35</f>
        <v>0</v>
      </c>
      <c r="AY55" s="118">
        <f>'2051 - SO01 měření obtoku...'!J36</f>
        <v>0</v>
      </c>
      <c r="AZ55" s="118">
        <f>'2051 - SO01 měření obtoku...'!F33</f>
        <v>0</v>
      </c>
      <c r="BA55" s="118">
        <f>'2051 - SO01 měření obtoku...'!F34</f>
        <v>0</v>
      </c>
      <c r="BB55" s="118">
        <f>'2051 - SO01 měření obtoku...'!F35</f>
        <v>0</v>
      </c>
      <c r="BC55" s="118">
        <f>'2051 - SO01 měření obtoku...'!F36</f>
        <v>0</v>
      </c>
      <c r="BD55" s="120">
        <f>'2051 - SO01 měření obtoku...'!F37</f>
        <v>0</v>
      </c>
      <c r="BE55" s="7"/>
      <c r="BT55" s="121" t="s">
        <v>79</v>
      </c>
      <c r="BV55" s="121" t="s">
        <v>74</v>
      </c>
      <c r="BW55" s="121" t="s">
        <v>80</v>
      </c>
      <c r="BX55" s="121" t="s">
        <v>5</v>
      </c>
      <c r="CL55" s="121" t="s">
        <v>19</v>
      </c>
      <c r="CM55" s="121" t="s">
        <v>81</v>
      </c>
    </row>
    <row r="56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="2" customFormat="1" ht="6.96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sheet="1" formatColumns="0" formatRows="0" objects="1" scenarios="1" spinCount="100000" saltValue="3lO3NjlXzuszg7JErtTWyO+LTJBvFvvctj9BBw3kpM7cZelHPpcukuTmNk0XF4DoFhvs1/Yr2QcReGiGdIGuoA==" hashValue="rpFMoOhXd/9I6QzPEp+7Mb7bUSmLVsKpSqIZgPphCNVRSrboDRw+wrqtD1KNoQ2udyrj53mWkDGyWQb5bIK57w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51 - SO01 měření obtoku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2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80</v>
      </c>
    </row>
    <row r="3" s="1" customFormat="1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81</v>
      </c>
    </row>
    <row r="4" s="1" customFormat="1" ht="24.96" customHeight="1">
      <c r="B4" s="18"/>
      <c r="D4" s="126" t="s">
        <v>82</v>
      </c>
      <c r="I4" s="122"/>
      <c r="L4" s="18"/>
      <c r="M4" s="127" t="s">
        <v>10</v>
      </c>
      <c r="AT4" s="15" t="s">
        <v>4</v>
      </c>
    </row>
    <row r="5" s="1" customFormat="1" ht="6.96" customHeight="1">
      <c r="B5" s="18"/>
      <c r="I5" s="122"/>
      <c r="L5" s="18"/>
    </row>
    <row r="6" s="1" customFormat="1" ht="12" customHeight="1">
      <c r="B6" s="18"/>
      <c r="D6" s="128" t="s">
        <v>16</v>
      </c>
      <c r="I6" s="122"/>
      <c r="L6" s="18"/>
    </row>
    <row r="7" s="1" customFormat="1" ht="16.5" customHeight="1">
      <c r="B7" s="18"/>
      <c r="E7" s="129" t="str">
        <f>'Rekapitulace stavby'!K6</f>
        <v>ČOV Luže-měření obtoku</v>
      </c>
      <c r="F7" s="128"/>
      <c r="G7" s="128"/>
      <c r="H7" s="128"/>
      <c r="I7" s="122"/>
      <c r="L7" s="18"/>
    </row>
    <row r="8" s="2" customFormat="1" ht="12" customHeight="1">
      <c r="A8" s="36"/>
      <c r="B8" s="42"/>
      <c r="C8" s="36"/>
      <c r="D8" s="128" t="s">
        <v>83</v>
      </c>
      <c r="E8" s="36"/>
      <c r="F8" s="36"/>
      <c r="G8" s="36"/>
      <c r="H8" s="36"/>
      <c r="I8" s="130"/>
      <c r="J8" s="36"/>
      <c r="K8" s="36"/>
      <c r="L8" s="13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32" t="s">
        <v>84</v>
      </c>
      <c r="F9" s="36"/>
      <c r="G9" s="36"/>
      <c r="H9" s="36"/>
      <c r="I9" s="130"/>
      <c r="J9" s="36"/>
      <c r="K9" s="36"/>
      <c r="L9" s="13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130"/>
      <c r="J10" s="36"/>
      <c r="K10" s="36"/>
      <c r="L10" s="13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28" t="s">
        <v>18</v>
      </c>
      <c r="E11" s="36"/>
      <c r="F11" s="133" t="s">
        <v>19</v>
      </c>
      <c r="G11" s="36"/>
      <c r="H11" s="36"/>
      <c r="I11" s="134" t="s">
        <v>20</v>
      </c>
      <c r="J11" s="133" t="s">
        <v>19</v>
      </c>
      <c r="K11" s="36"/>
      <c r="L11" s="13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28" t="s">
        <v>21</v>
      </c>
      <c r="E12" s="36"/>
      <c r="F12" s="133" t="s">
        <v>22</v>
      </c>
      <c r="G12" s="36"/>
      <c r="H12" s="36"/>
      <c r="I12" s="134" t="s">
        <v>23</v>
      </c>
      <c r="J12" s="135" t="str">
        <f>'Rekapitulace stavby'!AN8</f>
        <v>26. 10. 2020</v>
      </c>
      <c r="K12" s="36"/>
      <c r="L12" s="13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0"/>
      <c r="J13" s="36"/>
      <c r="K13" s="36"/>
      <c r="L13" s="13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28" t="s">
        <v>25</v>
      </c>
      <c r="E14" s="36"/>
      <c r="F14" s="36"/>
      <c r="G14" s="36"/>
      <c r="H14" s="36"/>
      <c r="I14" s="134" t="s">
        <v>26</v>
      </c>
      <c r="J14" s="133" t="str">
        <f>IF('Rekapitulace stavby'!AN10="","",'Rekapitulace stavby'!AN10)</f>
        <v/>
      </c>
      <c r="K14" s="36"/>
      <c r="L14" s="13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33" t="str">
        <f>IF('Rekapitulace stavby'!E11="","",'Rekapitulace stavby'!E11)</f>
        <v xml:space="preserve"> </v>
      </c>
      <c r="F15" s="36"/>
      <c r="G15" s="36"/>
      <c r="H15" s="36"/>
      <c r="I15" s="134" t="s">
        <v>28</v>
      </c>
      <c r="J15" s="133" t="str">
        <f>IF('Rekapitulace stavby'!AN11="","",'Rekapitulace stavby'!AN11)</f>
        <v/>
      </c>
      <c r="K15" s="36"/>
      <c r="L15" s="13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130"/>
      <c r="J16" s="36"/>
      <c r="K16" s="36"/>
      <c r="L16" s="13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28" t="s">
        <v>29</v>
      </c>
      <c r="E17" s="36"/>
      <c r="F17" s="36"/>
      <c r="G17" s="36"/>
      <c r="H17" s="36"/>
      <c r="I17" s="134" t="s">
        <v>26</v>
      </c>
      <c r="J17" s="31" t="str">
        <f>'Rekapitulace stavby'!AN13</f>
        <v>Vyplň údaj</v>
      </c>
      <c r="K17" s="36"/>
      <c r="L17" s="13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3"/>
      <c r="G18" s="133"/>
      <c r="H18" s="133"/>
      <c r="I18" s="134" t="s">
        <v>28</v>
      </c>
      <c r="J18" s="31" t="str">
        <f>'Rekapitulace stavby'!AN14</f>
        <v>Vyplň údaj</v>
      </c>
      <c r="K18" s="36"/>
      <c r="L18" s="13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130"/>
      <c r="J19" s="36"/>
      <c r="K19" s="36"/>
      <c r="L19" s="13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28" t="s">
        <v>31</v>
      </c>
      <c r="E20" s="36"/>
      <c r="F20" s="36"/>
      <c r="G20" s="36"/>
      <c r="H20" s="36"/>
      <c r="I20" s="134" t="s">
        <v>26</v>
      </c>
      <c r="J20" s="133" t="s">
        <v>19</v>
      </c>
      <c r="K20" s="36"/>
      <c r="L20" s="13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33" t="s">
        <v>32</v>
      </c>
      <c r="F21" s="36"/>
      <c r="G21" s="36"/>
      <c r="H21" s="36"/>
      <c r="I21" s="134" t="s">
        <v>28</v>
      </c>
      <c r="J21" s="133" t="s">
        <v>19</v>
      </c>
      <c r="K21" s="36"/>
      <c r="L21" s="13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130"/>
      <c r="J22" s="36"/>
      <c r="K22" s="36"/>
      <c r="L22" s="13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28" t="s">
        <v>34</v>
      </c>
      <c r="E23" s="36"/>
      <c r="F23" s="36"/>
      <c r="G23" s="36"/>
      <c r="H23" s="36"/>
      <c r="I23" s="134" t="s">
        <v>26</v>
      </c>
      <c r="J23" s="133" t="s">
        <v>19</v>
      </c>
      <c r="K23" s="36"/>
      <c r="L23" s="13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33" t="s">
        <v>35</v>
      </c>
      <c r="F24" s="36"/>
      <c r="G24" s="36"/>
      <c r="H24" s="36"/>
      <c r="I24" s="134" t="s">
        <v>28</v>
      </c>
      <c r="J24" s="133" t="s">
        <v>19</v>
      </c>
      <c r="K24" s="36"/>
      <c r="L24" s="13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130"/>
      <c r="J25" s="36"/>
      <c r="K25" s="36"/>
      <c r="L25" s="13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28" t="s">
        <v>36</v>
      </c>
      <c r="E26" s="36"/>
      <c r="F26" s="36"/>
      <c r="G26" s="36"/>
      <c r="H26" s="36"/>
      <c r="I26" s="130"/>
      <c r="J26" s="36"/>
      <c r="K26" s="36"/>
      <c r="L26" s="13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9"/>
      <c r="J27" s="136"/>
      <c r="K27" s="136"/>
      <c r="L27" s="140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130"/>
      <c r="J28" s="36"/>
      <c r="K28" s="36"/>
      <c r="L28" s="13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1"/>
      <c r="E29" s="141"/>
      <c r="F29" s="141"/>
      <c r="G29" s="141"/>
      <c r="H29" s="141"/>
      <c r="I29" s="142"/>
      <c r="J29" s="141"/>
      <c r="K29" s="141"/>
      <c r="L29" s="13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3" t="s">
        <v>38</v>
      </c>
      <c r="E30" s="36"/>
      <c r="F30" s="36"/>
      <c r="G30" s="36"/>
      <c r="H30" s="36"/>
      <c r="I30" s="130"/>
      <c r="J30" s="144">
        <f>ROUND(J95, 2)</f>
        <v>0</v>
      </c>
      <c r="K30" s="36"/>
      <c r="L30" s="13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1"/>
      <c r="E31" s="141"/>
      <c r="F31" s="141"/>
      <c r="G31" s="141"/>
      <c r="H31" s="141"/>
      <c r="I31" s="142"/>
      <c r="J31" s="141"/>
      <c r="K31" s="141"/>
      <c r="L31" s="13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45" t="s">
        <v>40</v>
      </c>
      <c r="G32" s="36"/>
      <c r="H32" s="36"/>
      <c r="I32" s="146" t="s">
        <v>39</v>
      </c>
      <c r="J32" s="145" t="s">
        <v>41</v>
      </c>
      <c r="K32" s="36"/>
      <c r="L32" s="13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47" t="s">
        <v>42</v>
      </c>
      <c r="E33" s="128" t="s">
        <v>43</v>
      </c>
      <c r="F33" s="148">
        <f>ROUND((SUM(BE95:BE203)),  2)</f>
        <v>0</v>
      </c>
      <c r="G33" s="36"/>
      <c r="H33" s="36"/>
      <c r="I33" s="149">
        <v>0.20999999999999999</v>
      </c>
      <c r="J33" s="148">
        <f>ROUND(((SUM(BE95:BE203))*I33),  2)</f>
        <v>0</v>
      </c>
      <c r="K33" s="36"/>
      <c r="L33" s="13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28" t="s">
        <v>44</v>
      </c>
      <c r="F34" s="148">
        <f>ROUND((SUM(BF95:BF203)),  2)</f>
        <v>0</v>
      </c>
      <c r="G34" s="36"/>
      <c r="H34" s="36"/>
      <c r="I34" s="149">
        <v>0.14999999999999999</v>
      </c>
      <c r="J34" s="148">
        <f>ROUND(((SUM(BF95:BF203))*I34),  2)</f>
        <v>0</v>
      </c>
      <c r="K34" s="36"/>
      <c r="L34" s="13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28" t="s">
        <v>45</v>
      </c>
      <c r="F35" s="148">
        <f>ROUND((SUM(BG95:BG203)),  2)</f>
        <v>0</v>
      </c>
      <c r="G35" s="36"/>
      <c r="H35" s="36"/>
      <c r="I35" s="149">
        <v>0.20999999999999999</v>
      </c>
      <c r="J35" s="148">
        <f>0</f>
        <v>0</v>
      </c>
      <c r="K35" s="36"/>
      <c r="L35" s="13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28" t="s">
        <v>46</v>
      </c>
      <c r="F36" s="148">
        <f>ROUND((SUM(BH95:BH203)),  2)</f>
        <v>0</v>
      </c>
      <c r="G36" s="36"/>
      <c r="H36" s="36"/>
      <c r="I36" s="149">
        <v>0.14999999999999999</v>
      </c>
      <c r="J36" s="148">
        <f>0</f>
        <v>0</v>
      </c>
      <c r="K36" s="36"/>
      <c r="L36" s="13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28" t="s">
        <v>47</v>
      </c>
      <c r="F37" s="148">
        <f>ROUND((SUM(BI95:BI203)),  2)</f>
        <v>0</v>
      </c>
      <c r="G37" s="36"/>
      <c r="H37" s="36"/>
      <c r="I37" s="149">
        <v>0</v>
      </c>
      <c r="J37" s="148">
        <f>0</f>
        <v>0</v>
      </c>
      <c r="K37" s="36"/>
      <c r="L37" s="13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130"/>
      <c r="J38" s="36"/>
      <c r="K38" s="36"/>
      <c r="L38" s="13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5"/>
      <c r="J39" s="156">
        <f>SUM(J30:J37)</f>
        <v>0</v>
      </c>
      <c r="K39" s="157"/>
      <c r="L39" s="13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158"/>
      <c r="C40" s="159"/>
      <c r="D40" s="159"/>
      <c r="E40" s="159"/>
      <c r="F40" s="159"/>
      <c r="G40" s="159"/>
      <c r="H40" s="159"/>
      <c r="I40" s="160"/>
      <c r="J40" s="159"/>
      <c r="K40" s="159"/>
      <c r="L40" s="13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="2" customFormat="1" ht="6.96" customHeight="1">
      <c r="A44" s="36"/>
      <c r="B44" s="161"/>
      <c r="C44" s="162"/>
      <c r="D44" s="162"/>
      <c r="E44" s="162"/>
      <c r="F44" s="162"/>
      <c r="G44" s="162"/>
      <c r="H44" s="162"/>
      <c r="I44" s="163"/>
      <c r="J44" s="162"/>
      <c r="K44" s="162"/>
      <c r="L44" s="13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2" customFormat="1" ht="24.96" customHeight="1">
      <c r="A45" s="36"/>
      <c r="B45" s="37"/>
      <c r="C45" s="21" t="s">
        <v>85</v>
      </c>
      <c r="D45" s="38"/>
      <c r="E45" s="38"/>
      <c r="F45" s="38"/>
      <c r="G45" s="38"/>
      <c r="H45" s="38"/>
      <c r="I45" s="130"/>
      <c r="J45" s="38"/>
      <c r="K45" s="38"/>
      <c r="L45" s="13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="2" customFormat="1" ht="6.96" customHeight="1">
      <c r="A46" s="36"/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13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30"/>
      <c r="J47" s="38"/>
      <c r="K47" s="38"/>
      <c r="L47" s="13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="2" customFormat="1" ht="16.5" customHeight="1">
      <c r="A48" s="36"/>
      <c r="B48" s="37"/>
      <c r="C48" s="38"/>
      <c r="D48" s="38"/>
      <c r="E48" s="164" t="str">
        <f>E7</f>
        <v>ČOV Luže-měření obtoku</v>
      </c>
      <c r="F48" s="30"/>
      <c r="G48" s="30"/>
      <c r="H48" s="30"/>
      <c r="I48" s="130"/>
      <c r="J48" s="38"/>
      <c r="K48" s="38"/>
      <c r="L48" s="13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="2" customFormat="1" ht="12" customHeight="1">
      <c r="A49" s="36"/>
      <c r="B49" s="37"/>
      <c r="C49" s="30" t="s">
        <v>83</v>
      </c>
      <c r="D49" s="38"/>
      <c r="E49" s="38"/>
      <c r="F49" s="38"/>
      <c r="G49" s="38"/>
      <c r="H49" s="38"/>
      <c r="I49" s="130"/>
      <c r="J49" s="38"/>
      <c r="K49" s="38"/>
      <c r="L49" s="13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="2" customFormat="1" ht="16.5" customHeight="1">
      <c r="A50" s="36"/>
      <c r="B50" s="37"/>
      <c r="C50" s="38"/>
      <c r="D50" s="38"/>
      <c r="E50" s="67" t="str">
        <f>E9</f>
        <v>2051 - SO01 měření obtoku ČOV</v>
      </c>
      <c r="F50" s="38"/>
      <c r="G50" s="38"/>
      <c r="H50" s="38"/>
      <c r="I50" s="130"/>
      <c r="J50" s="38"/>
      <c r="K50" s="38"/>
      <c r="L50" s="13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="2" customFormat="1" ht="6.96" customHeight="1">
      <c r="A51" s="36"/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13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="2" customFormat="1" ht="12" customHeight="1">
      <c r="A52" s="36"/>
      <c r="B52" s="37"/>
      <c r="C52" s="30" t="s">
        <v>21</v>
      </c>
      <c r="D52" s="38"/>
      <c r="E52" s="38"/>
      <c r="F52" s="25" t="str">
        <f>F12</f>
        <v>Luže</v>
      </c>
      <c r="G52" s="38"/>
      <c r="H52" s="38"/>
      <c r="I52" s="134" t="s">
        <v>23</v>
      </c>
      <c r="J52" s="70" t="str">
        <f>IF(J12="","",J12)</f>
        <v>26. 10. 2020</v>
      </c>
      <c r="K52" s="38"/>
      <c r="L52" s="13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="2" customFormat="1" ht="6.96" customHeight="1">
      <c r="A53" s="36"/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13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 xml:space="preserve"> </v>
      </c>
      <c r="G54" s="38"/>
      <c r="H54" s="38"/>
      <c r="I54" s="134" t="s">
        <v>31</v>
      </c>
      <c r="J54" s="34" t="str">
        <f>E21</f>
        <v>Ing. Milan Vopařil</v>
      </c>
      <c r="K54" s="38"/>
      <c r="L54" s="13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134" t="s">
        <v>34</v>
      </c>
      <c r="J55" s="34" t="str">
        <f>E24</f>
        <v>Bc. Petr Bujnoch</v>
      </c>
      <c r="K55" s="38"/>
      <c r="L55" s="13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="2" customFormat="1" ht="10.32" customHeight="1">
      <c r="A56" s="36"/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13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="2" customFormat="1" ht="29.28" customHeight="1">
      <c r="A57" s="36"/>
      <c r="B57" s="37"/>
      <c r="C57" s="165" t="s">
        <v>86</v>
      </c>
      <c r="D57" s="166"/>
      <c r="E57" s="166"/>
      <c r="F57" s="166"/>
      <c r="G57" s="166"/>
      <c r="H57" s="166"/>
      <c r="I57" s="167"/>
      <c r="J57" s="168" t="s">
        <v>87</v>
      </c>
      <c r="K57" s="166"/>
      <c r="L57" s="13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="2" customFormat="1" ht="10.32" customHeight="1">
      <c r="A58" s="36"/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13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="2" customFormat="1" ht="22.8" customHeight="1">
      <c r="A59" s="36"/>
      <c r="B59" s="37"/>
      <c r="C59" s="169" t="s">
        <v>70</v>
      </c>
      <c r="D59" s="38"/>
      <c r="E59" s="38"/>
      <c r="F59" s="38"/>
      <c r="G59" s="38"/>
      <c r="H59" s="38"/>
      <c r="I59" s="130"/>
      <c r="J59" s="100">
        <f>J95</f>
        <v>0</v>
      </c>
      <c r="K59" s="38"/>
      <c r="L59" s="13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88</v>
      </c>
    </row>
    <row r="60" s="9" customFormat="1" ht="24.96" customHeight="1">
      <c r="A60" s="9"/>
      <c r="B60" s="170"/>
      <c r="C60" s="171"/>
      <c r="D60" s="172" t="s">
        <v>89</v>
      </c>
      <c r="E60" s="173"/>
      <c r="F60" s="173"/>
      <c r="G60" s="173"/>
      <c r="H60" s="173"/>
      <c r="I60" s="174"/>
      <c r="J60" s="175">
        <f>J96</f>
        <v>0</v>
      </c>
      <c r="K60" s="171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7"/>
      <c r="C61" s="178"/>
      <c r="D61" s="179" t="s">
        <v>90</v>
      </c>
      <c r="E61" s="180"/>
      <c r="F61" s="180"/>
      <c r="G61" s="180"/>
      <c r="H61" s="180"/>
      <c r="I61" s="181"/>
      <c r="J61" s="182">
        <f>J97</f>
        <v>0</v>
      </c>
      <c r="K61" s="178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7"/>
      <c r="C62" s="178"/>
      <c r="D62" s="179" t="s">
        <v>91</v>
      </c>
      <c r="E62" s="180"/>
      <c r="F62" s="180"/>
      <c r="G62" s="180"/>
      <c r="H62" s="180"/>
      <c r="I62" s="181"/>
      <c r="J62" s="182">
        <f>J120</f>
        <v>0</v>
      </c>
      <c r="K62" s="178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7"/>
      <c r="C63" s="178"/>
      <c r="D63" s="179" t="s">
        <v>92</v>
      </c>
      <c r="E63" s="180"/>
      <c r="F63" s="180"/>
      <c r="G63" s="180"/>
      <c r="H63" s="180"/>
      <c r="I63" s="181"/>
      <c r="J63" s="182">
        <f>J130</f>
        <v>0</v>
      </c>
      <c r="K63" s="178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7"/>
      <c r="C64" s="178"/>
      <c r="D64" s="179" t="s">
        <v>93</v>
      </c>
      <c r="E64" s="180"/>
      <c r="F64" s="180"/>
      <c r="G64" s="180"/>
      <c r="H64" s="180"/>
      <c r="I64" s="181"/>
      <c r="J64" s="182">
        <f>J135</f>
        <v>0</v>
      </c>
      <c r="K64" s="178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7"/>
      <c r="C65" s="178"/>
      <c r="D65" s="179" t="s">
        <v>94</v>
      </c>
      <c r="E65" s="180"/>
      <c r="F65" s="180"/>
      <c r="G65" s="180"/>
      <c r="H65" s="180"/>
      <c r="I65" s="181"/>
      <c r="J65" s="182">
        <f>J138</f>
        <v>0</v>
      </c>
      <c r="K65" s="178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7"/>
      <c r="C66" s="178"/>
      <c r="D66" s="179" t="s">
        <v>95</v>
      </c>
      <c r="E66" s="180"/>
      <c r="F66" s="180"/>
      <c r="G66" s="180"/>
      <c r="H66" s="180"/>
      <c r="I66" s="181"/>
      <c r="J66" s="182">
        <f>J166</f>
        <v>0</v>
      </c>
      <c r="K66" s="178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7"/>
      <c r="C67" s="178"/>
      <c r="D67" s="179" t="s">
        <v>96</v>
      </c>
      <c r="E67" s="180"/>
      <c r="F67" s="180"/>
      <c r="G67" s="180"/>
      <c r="H67" s="180"/>
      <c r="I67" s="181"/>
      <c r="J67" s="182">
        <f>J171</f>
        <v>0</v>
      </c>
      <c r="K67" s="178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7"/>
      <c r="C68" s="178"/>
      <c r="D68" s="179" t="s">
        <v>97</v>
      </c>
      <c r="E68" s="180"/>
      <c r="F68" s="180"/>
      <c r="G68" s="180"/>
      <c r="H68" s="180"/>
      <c r="I68" s="181"/>
      <c r="J68" s="182">
        <f>J178</f>
        <v>0</v>
      </c>
      <c r="K68" s="178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0"/>
      <c r="C69" s="171"/>
      <c r="D69" s="172" t="s">
        <v>98</v>
      </c>
      <c r="E69" s="173"/>
      <c r="F69" s="173"/>
      <c r="G69" s="173"/>
      <c r="H69" s="173"/>
      <c r="I69" s="174"/>
      <c r="J69" s="175">
        <f>J181</f>
        <v>0</v>
      </c>
      <c r="K69" s="171"/>
      <c r="L69" s="176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77"/>
      <c r="C70" s="178"/>
      <c r="D70" s="179" t="s">
        <v>99</v>
      </c>
      <c r="E70" s="180"/>
      <c r="F70" s="180"/>
      <c r="G70" s="180"/>
      <c r="H70" s="180"/>
      <c r="I70" s="181"/>
      <c r="J70" s="182">
        <f>J182</f>
        <v>0</v>
      </c>
      <c r="K70" s="178"/>
      <c r="L70" s="18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77"/>
      <c r="C71" s="178"/>
      <c r="D71" s="179" t="s">
        <v>100</v>
      </c>
      <c r="E71" s="180"/>
      <c r="F71" s="180"/>
      <c r="G71" s="180"/>
      <c r="H71" s="180"/>
      <c r="I71" s="181"/>
      <c r="J71" s="182">
        <f>J187</f>
        <v>0</v>
      </c>
      <c r="K71" s="178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7"/>
      <c r="C72" s="178"/>
      <c r="D72" s="179" t="s">
        <v>101</v>
      </c>
      <c r="E72" s="180"/>
      <c r="F72" s="180"/>
      <c r="G72" s="180"/>
      <c r="H72" s="180"/>
      <c r="I72" s="181"/>
      <c r="J72" s="182">
        <f>J190</f>
        <v>0</v>
      </c>
      <c r="K72" s="178"/>
      <c r="L72" s="18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9" customFormat="1" ht="24.96" customHeight="1">
      <c r="A73" s="9"/>
      <c r="B73" s="170"/>
      <c r="C73" s="171"/>
      <c r="D73" s="172" t="s">
        <v>102</v>
      </c>
      <c r="E73" s="173"/>
      <c r="F73" s="173"/>
      <c r="G73" s="173"/>
      <c r="H73" s="173"/>
      <c r="I73" s="174"/>
      <c r="J73" s="175">
        <f>J195</f>
        <v>0</v>
      </c>
      <c r="K73" s="171"/>
      <c r="L73" s="176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10" customFormat="1" ht="19.92" customHeight="1">
      <c r="A74" s="10"/>
      <c r="B74" s="177"/>
      <c r="C74" s="178"/>
      <c r="D74" s="179" t="s">
        <v>103</v>
      </c>
      <c r="E74" s="180"/>
      <c r="F74" s="180"/>
      <c r="G74" s="180"/>
      <c r="H74" s="180"/>
      <c r="I74" s="181"/>
      <c r="J74" s="182">
        <f>J196</f>
        <v>0</v>
      </c>
      <c r="K74" s="178"/>
      <c r="L74" s="18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7"/>
      <c r="C75" s="178"/>
      <c r="D75" s="179" t="s">
        <v>104</v>
      </c>
      <c r="E75" s="180"/>
      <c r="F75" s="180"/>
      <c r="G75" s="180"/>
      <c r="H75" s="180"/>
      <c r="I75" s="181"/>
      <c r="J75" s="182">
        <f>J202</f>
        <v>0</v>
      </c>
      <c r="K75" s="178"/>
      <c r="L75" s="18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36"/>
      <c r="B76" s="37"/>
      <c r="C76" s="38"/>
      <c r="D76" s="38"/>
      <c r="E76" s="38"/>
      <c r="F76" s="38"/>
      <c r="G76" s="38"/>
      <c r="H76" s="38"/>
      <c r="I76" s="130"/>
      <c r="J76" s="38"/>
      <c r="K76" s="38"/>
      <c r="L76" s="13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6.96" customHeight="1">
      <c r="A77" s="36"/>
      <c r="B77" s="57"/>
      <c r="C77" s="58"/>
      <c r="D77" s="58"/>
      <c r="E77" s="58"/>
      <c r="F77" s="58"/>
      <c r="G77" s="58"/>
      <c r="H77" s="58"/>
      <c r="I77" s="160"/>
      <c r="J77" s="58"/>
      <c r="K77" s="58"/>
      <c r="L77" s="13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59"/>
      <c r="C81" s="60"/>
      <c r="D81" s="60"/>
      <c r="E81" s="60"/>
      <c r="F81" s="60"/>
      <c r="G81" s="60"/>
      <c r="H81" s="60"/>
      <c r="I81" s="163"/>
      <c r="J81" s="60"/>
      <c r="K81" s="60"/>
      <c r="L81" s="13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105</v>
      </c>
      <c r="D82" s="38"/>
      <c r="E82" s="38"/>
      <c r="F82" s="38"/>
      <c r="G82" s="38"/>
      <c r="H82" s="38"/>
      <c r="I82" s="130"/>
      <c r="J82" s="38"/>
      <c r="K82" s="38"/>
      <c r="L82" s="13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130"/>
      <c r="J83" s="38"/>
      <c r="K83" s="38"/>
      <c r="L83" s="13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30"/>
      <c r="J84" s="38"/>
      <c r="K84" s="38"/>
      <c r="L84" s="13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64" t="str">
        <f>E7</f>
        <v>ČOV Luže-měření obtoku</v>
      </c>
      <c r="F85" s="30"/>
      <c r="G85" s="30"/>
      <c r="H85" s="30"/>
      <c r="I85" s="130"/>
      <c r="J85" s="38"/>
      <c r="K85" s="38"/>
      <c r="L85" s="13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83</v>
      </c>
      <c r="D86" s="38"/>
      <c r="E86" s="38"/>
      <c r="F86" s="38"/>
      <c r="G86" s="38"/>
      <c r="H86" s="38"/>
      <c r="I86" s="130"/>
      <c r="J86" s="38"/>
      <c r="K86" s="38"/>
      <c r="L86" s="13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67" t="str">
        <f>E9</f>
        <v>2051 - SO01 měření obtoku ČOV</v>
      </c>
      <c r="F87" s="38"/>
      <c r="G87" s="38"/>
      <c r="H87" s="38"/>
      <c r="I87" s="130"/>
      <c r="J87" s="38"/>
      <c r="K87" s="38"/>
      <c r="L87" s="13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130"/>
      <c r="J88" s="38"/>
      <c r="K88" s="38"/>
      <c r="L88" s="13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21</v>
      </c>
      <c r="D89" s="38"/>
      <c r="E89" s="38"/>
      <c r="F89" s="25" t="str">
        <f>F12</f>
        <v>Luže</v>
      </c>
      <c r="G89" s="38"/>
      <c r="H89" s="38"/>
      <c r="I89" s="134" t="s">
        <v>23</v>
      </c>
      <c r="J89" s="70" t="str">
        <f>IF(J12="","",J12)</f>
        <v>26. 10. 2020</v>
      </c>
      <c r="K89" s="38"/>
      <c r="L89" s="13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130"/>
      <c r="J90" s="38"/>
      <c r="K90" s="38"/>
      <c r="L90" s="13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25</v>
      </c>
      <c r="D91" s="38"/>
      <c r="E91" s="38"/>
      <c r="F91" s="25" t="str">
        <f>E15</f>
        <v xml:space="preserve"> </v>
      </c>
      <c r="G91" s="38"/>
      <c r="H91" s="38"/>
      <c r="I91" s="134" t="s">
        <v>31</v>
      </c>
      <c r="J91" s="34" t="str">
        <f>E21</f>
        <v>Ing. Milan Vopařil</v>
      </c>
      <c r="K91" s="38"/>
      <c r="L91" s="13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134" t="s">
        <v>34</v>
      </c>
      <c r="J92" s="34" t="str">
        <f>E24</f>
        <v>Bc. Petr Bujnoch</v>
      </c>
      <c r="K92" s="38"/>
      <c r="L92" s="13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130"/>
      <c r="J93" s="38"/>
      <c r="K93" s="38"/>
      <c r="L93" s="13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11" customFormat="1" ht="29.28" customHeight="1">
      <c r="A94" s="184"/>
      <c r="B94" s="185"/>
      <c r="C94" s="186" t="s">
        <v>106</v>
      </c>
      <c r="D94" s="187" t="s">
        <v>57</v>
      </c>
      <c r="E94" s="187" t="s">
        <v>53</v>
      </c>
      <c r="F94" s="187" t="s">
        <v>54</v>
      </c>
      <c r="G94" s="187" t="s">
        <v>107</v>
      </c>
      <c r="H94" s="187" t="s">
        <v>108</v>
      </c>
      <c r="I94" s="188" t="s">
        <v>109</v>
      </c>
      <c r="J94" s="187" t="s">
        <v>87</v>
      </c>
      <c r="K94" s="189" t="s">
        <v>110</v>
      </c>
      <c r="L94" s="190"/>
      <c r="M94" s="90" t="s">
        <v>19</v>
      </c>
      <c r="N94" s="91" t="s">
        <v>42</v>
      </c>
      <c r="O94" s="91" t="s">
        <v>111</v>
      </c>
      <c r="P94" s="91" t="s">
        <v>112</v>
      </c>
      <c r="Q94" s="91" t="s">
        <v>113</v>
      </c>
      <c r="R94" s="91" t="s">
        <v>114</v>
      </c>
      <c r="S94" s="91" t="s">
        <v>115</v>
      </c>
      <c r="T94" s="92" t="s">
        <v>116</v>
      </c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</row>
    <row r="95" s="2" customFormat="1" ht="22.8" customHeight="1">
      <c r="A95" s="36"/>
      <c r="B95" s="37"/>
      <c r="C95" s="97" t="s">
        <v>117</v>
      </c>
      <c r="D95" s="38"/>
      <c r="E95" s="38"/>
      <c r="F95" s="38"/>
      <c r="G95" s="38"/>
      <c r="H95" s="38"/>
      <c r="I95" s="130"/>
      <c r="J95" s="191">
        <f>BK95</f>
        <v>0</v>
      </c>
      <c r="K95" s="38"/>
      <c r="L95" s="42"/>
      <c r="M95" s="93"/>
      <c r="N95" s="192"/>
      <c r="O95" s="94"/>
      <c r="P95" s="193">
        <f>P96+P181+P195</f>
        <v>0</v>
      </c>
      <c r="Q95" s="94"/>
      <c r="R95" s="193">
        <f>R96+R181+R195</f>
        <v>26.355420000000002</v>
      </c>
      <c r="S95" s="94"/>
      <c r="T95" s="194">
        <f>T96+T181+T195</f>
        <v>14.000000000000002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71</v>
      </c>
      <c r="AU95" s="15" t="s">
        <v>88</v>
      </c>
      <c r="BK95" s="195">
        <f>BK96+BK181+BK195</f>
        <v>0</v>
      </c>
    </row>
    <row r="96" s="12" customFormat="1" ht="25.92" customHeight="1">
      <c r="A96" s="12"/>
      <c r="B96" s="196"/>
      <c r="C96" s="197"/>
      <c r="D96" s="198" t="s">
        <v>71</v>
      </c>
      <c r="E96" s="199" t="s">
        <v>118</v>
      </c>
      <c r="F96" s="199" t="s">
        <v>119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P97+P120+P130+P135+P138+P166+P171+P178</f>
        <v>0</v>
      </c>
      <c r="Q96" s="204"/>
      <c r="R96" s="205">
        <f>R97+R120+R130+R135+R138+R166+R171+R178</f>
        <v>26.334890000000001</v>
      </c>
      <c r="S96" s="204"/>
      <c r="T96" s="206">
        <f>T97+T120+T130+T135+T138+T166+T171+T178</f>
        <v>14.000000000000002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79</v>
      </c>
      <c r="AT96" s="208" t="s">
        <v>71</v>
      </c>
      <c r="AU96" s="208" t="s">
        <v>72</v>
      </c>
      <c r="AY96" s="207" t="s">
        <v>120</v>
      </c>
      <c r="BK96" s="209">
        <f>BK97+BK120+BK130+BK135+BK138+BK166+BK171+BK178</f>
        <v>0</v>
      </c>
    </row>
    <row r="97" s="12" customFormat="1" ht="22.8" customHeight="1">
      <c r="A97" s="12"/>
      <c r="B97" s="196"/>
      <c r="C97" s="197"/>
      <c r="D97" s="198" t="s">
        <v>71</v>
      </c>
      <c r="E97" s="210" t="s">
        <v>79</v>
      </c>
      <c r="F97" s="210" t="s">
        <v>121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SUM(P98:P119)</f>
        <v>0</v>
      </c>
      <c r="Q97" s="204"/>
      <c r="R97" s="205">
        <f>SUM(R98:R119)</f>
        <v>23.399999999999999</v>
      </c>
      <c r="S97" s="204"/>
      <c r="T97" s="206">
        <f>SUM(T98:T119)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79</v>
      </c>
      <c r="AT97" s="208" t="s">
        <v>71</v>
      </c>
      <c r="AU97" s="208" t="s">
        <v>79</v>
      </c>
      <c r="AY97" s="207" t="s">
        <v>120</v>
      </c>
      <c r="BK97" s="209">
        <f>SUM(BK98:BK119)</f>
        <v>0</v>
      </c>
    </row>
    <row r="98" s="2" customFormat="1" ht="16.5" customHeight="1">
      <c r="A98" s="36"/>
      <c r="B98" s="37"/>
      <c r="C98" s="212" t="s">
        <v>122</v>
      </c>
      <c r="D98" s="212" t="s">
        <v>123</v>
      </c>
      <c r="E98" s="213" t="s">
        <v>124</v>
      </c>
      <c r="F98" s="214" t="s">
        <v>125</v>
      </c>
      <c r="G98" s="215" t="s">
        <v>126</v>
      </c>
      <c r="H98" s="216">
        <v>60</v>
      </c>
      <c r="I98" s="217"/>
      <c r="J98" s="218">
        <f>ROUND(I98*H98,2)</f>
        <v>0</v>
      </c>
      <c r="K98" s="214" t="s">
        <v>127</v>
      </c>
      <c r="L98" s="42"/>
      <c r="M98" s="219" t="s">
        <v>19</v>
      </c>
      <c r="N98" s="220" t="s">
        <v>43</v>
      </c>
      <c r="O98" s="82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23" t="s">
        <v>128</v>
      </c>
      <c r="AT98" s="223" t="s">
        <v>123</v>
      </c>
      <c r="AU98" s="223" t="s">
        <v>81</v>
      </c>
      <c r="AY98" s="15" t="s">
        <v>120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5" t="s">
        <v>79</v>
      </c>
      <c r="BK98" s="224">
        <f>ROUND(I98*H98,2)</f>
        <v>0</v>
      </c>
      <c r="BL98" s="15" t="s">
        <v>128</v>
      </c>
      <c r="BM98" s="223" t="s">
        <v>129</v>
      </c>
    </row>
    <row r="99" s="2" customFormat="1">
      <c r="A99" s="36"/>
      <c r="B99" s="37"/>
      <c r="C99" s="38"/>
      <c r="D99" s="225" t="s">
        <v>130</v>
      </c>
      <c r="E99" s="38"/>
      <c r="F99" s="226" t="s">
        <v>131</v>
      </c>
      <c r="G99" s="38"/>
      <c r="H99" s="38"/>
      <c r="I99" s="130"/>
      <c r="J99" s="38"/>
      <c r="K99" s="38"/>
      <c r="L99" s="42"/>
      <c r="M99" s="227"/>
      <c r="N99" s="228"/>
      <c r="O99" s="82"/>
      <c r="P99" s="82"/>
      <c r="Q99" s="82"/>
      <c r="R99" s="82"/>
      <c r="S99" s="82"/>
      <c r="T99" s="83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5" t="s">
        <v>130</v>
      </c>
      <c r="AU99" s="15" t="s">
        <v>81</v>
      </c>
    </row>
    <row r="100" s="2" customFormat="1" ht="21.75" customHeight="1">
      <c r="A100" s="36"/>
      <c r="B100" s="37"/>
      <c r="C100" s="212" t="s">
        <v>132</v>
      </c>
      <c r="D100" s="212" t="s">
        <v>123</v>
      </c>
      <c r="E100" s="213" t="s">
        <v>133</v>
      </c>
      <c r="F100" s="214" t="s">
        <v>134</v>
      </c>
      <c r="G100" s="215" t="s">
        <v>135</v>
      </c>
      <c r="H100" s="216">
        <v>10</v>
      </c>
      <c r="I100" s="217"/>
      <c r="J100" s="218">
        <f>ROUND(I100*H100,2)</f>
        <v>0</v>
      </c>
      <c r="K100" s="214" t="s">
        <v>127</v>
      </c>
      <c r="L100" s="42"/>
      <c r="M100" s="219" t="s">
        <v>19</v>
      </c>
      <c r="N100" s="220" t="s">
        <v>43</v>
      </c>
      <c r="O100" s="82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23" t="s">
        <v>128</v>
      </c>
      <c r="AT100" s="223" t="s">
        <v>123</v>
      </c>
      <c r="AU100" s="223" t="s">
        <v>81</v>
      </c>
      <c r="AY100" s="15" t="s">
        <v>120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5" t="s">
        <v>79</v>
      </c>
      <c r="BK100" s="224">
        <f>ROUND(I100*H100,2)</f>
        <v>0</v>
      </c>
      <c r="BL100" s="15" t="s">
        <v>128</v>
      </c>
      <c r="BM100" s="223" t="s">
        <v>136</v>
      </c>
    </row>
    <row r="101" s="2" customFormat="1">
      <c r="A101" s="36"/>
      <c r="B101" s="37"/>
      <c r="C101" s="38"/>
      <c r="D101" s="225" t="s">
        <v>130</v>
      </c>
      <c r="E101" s="38"/>
      <c r="F101" s="226" t="s">
        <v>137</v>
      </c>
      <c r="G101" s="38"/>
      <c r="H101" s="38"/>
      <c r="I101" s="130"/>
      <c r="J101" s="38"/>
      <c r="K101" s="38"/>
      <c r="L101" s="42"/>
      <c r="M101" s="227"/>
      <c r="N101" s="228"/>
      <c r="O101" s="82"/>
      <c r="P101" s="82"/>
      <c r="Q101" s="82"/>
      <c r="R101" s="82"/>
      <c r="S101" s="82"/>
      <c r="T101" s="83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5" t="s">
        <v>130</v>
      </c>
      <c r="AU101" s="15" t="s">
        <v>81</v>
      </c>
    </row>
    <row r="102" s="2" customFormat="1" ht="21.75" customHeight="1">
      <c r="A102" s="36"/>
      <c r="B102" s="37"/>
      <c r="C102" s="212" t="s">
        <v>138</v>
      </c>
      <c r="D102" s="212" t="s">
        <v>123</v>
      </c>
      <c r="E102" s="213" t="s">
        <v>139</v>
      </c>
      <c r="F102" s="214" t="s">
        <v>140</v>
      </c>
      <c r="G102" s="215" t="s">
        <v>141</v>
      </c>
      <c r="H102" s="216">
        <v>2.3999999999999999</v>
      </c>
      <c r="I102" s="217"/>
      <c r="J102" s="218">
        <f>ROUND(I102*H102,2)</f>
        <v>0</v>
      </c>
      <c r="K102" s="214" t="s">
        <v>142</v>
      </c>
      <c r="L102" s="42"/>
      <c r="M102" s="219" t="s">
        <v>19</v>
      </c>
      <c r="N102" s="220" t="s">
        <v>43</v>
      </c>
      <c r="O102" s="82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23" t="s">
        <v>128</v>
      </c>
      <c r="AT102" s="223" t="s">
        <v>123</v>
      </c>
      <c r="AU102" s="223" t="s">
        <v>81</v>
      </c>
      <c r="AY102" s="15" t="s">
        <v>120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5" t="s">
        <v>79</v>
      </c>
      <c r="BK102" s="224">
        <f>ROUND(I102*H102,2)</f>
        <v>0</v>
      </c>
      <c r="BL102" s="15" t="s">
        <v>128</v>
      </c>
      <c r="BM102" s="223" t="s">
        <v>143</v>
      </c>
    </row>
    <row r="103" s="2" customFormat="1">
      <c r="A103" s="36"/>
      <c r="B103" s="37"/>
      <c r="C103" s="38"/>
      <c r="D103" s="225" t="s">
        <v>130</v>
      </c>
      <c r="E103" s="38"/>
      <c r="F103" s="226" t="s">
        <v>144</v>
      </c>
      <c r="G103" s="38"/>
      <c r="H103" s="38"/>
      <c r="I103" s="130"/>
      <c r="J103" s="38"/>
      <c r="K103" s="38"/>
      <c r="L103" s="42"/>
      <c r="M103" s="227"/>
      <c r="N103" s="228"/>
      <c r="O103" s="82"/>
      <c r="P103" s="82"/>
      <c r="Q103" s="82"/>
      <c r="R103" s="82"/>
      <c r="S103" s="82"/>
      <c r="T103" s="83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5" t="s">
        <v>130</v>
      </c>
      <c r="AU103" s="15" t="s">
        <v>81</v>
      </c>
    </row>
    <row r="104" s="2" customFormat="1" ht="21.75" customHeight="1">
      <c r="A104" s="36"/>
      <c r="B104" s="37"/>
      <c r="C104" s="212" t="s">
        <v>145</v>
      </c>
      <c r="D104" s="212" t="s">
        <v>123</v>
      </c>
      <c r="E104" s="213" t="s">
        <v>146</v>
      </c>
      <c r="F104" s="214" t="s">
        <v>147</v>
      </c>
      <c r="G104" s="215" t="s">
        <v>141</v>
      </c>
      <c r="H104" s="216">
        <v>16</v>
      </c>
      <c r="I104" s="217"/>
      <c r="J104" s="218">
        <f>ROUND(I104*H104,2)</f>
        <v>0</v>
      </c>
      <c r="K104" s="214" t="s">
        <v>142</v>
      </c>
      <c r="L104" s="42"/>
      <c r="M104" s="219" t="s">
        <v>19</v>
      </c>
      <c r="N104" s="220" t="s">
        <v>43</v>
      </c>
      <c r="O104" s="82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23" t="s">
        <v>128</v>
      </c>
      <c r="AT104" s="223" t="s">
        <v>123</v>
      </c>
      <c r="AU104" s="223" t="s">
        <v>81</v>
      </c>
      <c r="AY104" s="15" t="s">
        <v>120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5" t="s">
        <v>79</v>
      </c>
      <c r="BK104" s="224">
        <f>ROUND(I104*H104,2)</f>
        <v>0</v>
      </c>
      <c r="BL104" s="15" t="s">
        <v>128</v>
      </c>
      <c r="BM104" s="223" t="s">
        <v>148</v>
      </c>
    </row>
    <row r="105" s="2" customFormat="1">
      <c r="A105" s="36"/>
      <c r="B105" s="37"/>
      <c r="C105" s="38"/>
      <c r="D105" s="225" t="s">
        <v>130</v>
      </c>
      <c r="E105" s="38"/>
      <c r="F105" s="226" t="s">
        <v>149</v>
      </c>
      <c r="G105" s="38"/>
      <c r="H105" s="38"/>
      <c r="I105" s="130"/>
      <c r="J105" s="38"/>
      <c r="K105" s="38"/>
      <c r="L105" s="42"/>
      <c r="M105" s="227"/>
      <c r="N105" s="228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130</v>
      </c>
      <c r="AU105" s="15" t="s">
        <v>81</v>
      </c>
    </row>
    <row r="106" s="2" customFormat="1" ht="33" customHeight="1">
      <c r="A106" s="36"/>
      <c r="B106" s="37"/>
      <c r="C106" s="212" t="s">
        <v>150</v>
      </c>
      <c r="D106" s="212" t="s">
        <v>123</v>
      </c>
      <c r="E106" s="213" t="s">
        <v>151</v>
      </c>
      <c r="F106" s="214" t="s">
        <v>152</v>
      </c>
      <c r="G106" s="215" t="s">
        <v>141</v>
      </c>
      <c r="H106" s="216">
        <v>352</v>
      </c>
      <c r="I106" s="217"/>
      <c r="J106" s="218">
        <f>ROUND(I106*H106,2)</f>
        <v>0</v>
      </c>
      <c r="K106" s="214" t="s">
        <v>142</v>
      </c>
      <c r="L106" s="42"/>
      <c r="M106" s="219" t="s">
        <v>19</v>
      </c>
      <c r="N106" s="220" t="s">
        <v>43</v>
      </c>
      <c r="O106" s="82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23" t="s">
        <v>128</v>
      </c>
      <c r="AT106" s="223" t="s">
        <v>123</v>
      </c>
      <c r="AU106" s="223" t="s">
        <v>81</v>
      </c>
      <c r="AY106" s="15" t="s">
        <v>120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5" t="s">
        <v>79</v>
      </c>
      <c r="BK106" s="224">
        <f>ROUND(I106*H106,2)</f>
        <v>0</v>
      </c>
      <c r="BL106" s="15" t="s">
        <v>128</v>
      </c>
      <c r="BM106" s="223" t="s">
        <v>153</v>
      </c>
    </row>
    <row r="107" s="2" customFormat="1">
      <c r="A107" s="36"/>
      <c r="B107" s="37"/>
      <c r="C107" s="38"/>
      <c r="D107" s="225" t="s">
        <v>130</v>
      </c>
      <c r="E107" s="38"/>
      <c r="F107" s="226" t="s">
        <v>149</v>
      </c>
      <c r="G107" s="38"/>
      <c r="H107" s="38"/>
      <c r="I107" s="130"/>
      <c r="J107" s="38"/>
      <c r="K107" s="38"/>
      <c r="L107" s="42"/>
      <c r="M107" s="227"/>
      <c r="N107" s="228"/>
      <c r="O107" s="82"/>
      <c r="P107" s="82"/>
      <c r="Q107" s="82"/>
      <c r="R107" s="82"/>
      <c r="S107" s="82"/>
      <c r="T107" s="8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130</v>
      </c>
      <c r="AU107" s="15" t="s">
        <v>81</v>
      </c>
    </row>
    <row r="108" s="2" customFormat="1" ht="21.75" customHeight="1">
      <c r="A108" s="36"/>
      <c r="B108" s="37"/>
      <c r="C108" s="212" t="s">
        <v>154</v>
      </c>
      <c r="D108" s="212" t="s">
        <v>123</v>
      </c>
      <c r="E108" s="213" t="s">
        <v>155</v>
      </c>
      <c r="F108" s="214" t="s">
        <v>156</v>
      </c>
      <c r="G108" s="215" t="s">
        <v>157</v>
      </c>
      <c r="H108" s="216">
        <v>16</v>
      </c>
      <c r="I108" s="217"/>
      <c r="J108" s="218">
        <f>ROUND(I108*H108,2)</f>
        <v>0</v>
      </c>
      <c r="K108" s="214" t="s">
        <v>127</v>
      </c>
      <c r="L108" s="42"/>
      <c r="M108" s="219" t="s">
        <v>19</v>
      </c>
      <c r="N108" s="220" t="s">
        <v>43</v>
      </c>
      <c r="O108" s="82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23" t="s">
        <v>128</v>
      </c>
      <c r="AT108" s="223" t="s">
        <v>123</v>
      </c>
      <c r="AU108" s="223" t="s">
        <v>81</v>
      </c>
      <c r="AY108" s="15" t="s">
        <v>120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5" t="s">
        <v>79</v>
      </c>
      <c r="BK108" s="224">
        <f>ROUND(I108*H108,2)</f>
        <v>0</v>
      </c>
      <c r="BL108" s="15" t="s">
        <v>128</v>
      </c>
      <c r="BM108" s="223" t="s">
        <v>158</v>
      </c>
    </row>
    <row r="109" s="2" customFormat="1">
      <c r="A109" s="36"/>
      <c r="B109" s="37"/>
      <c r="C109" s="38"/>
      <c r="D109" s="225" t="s">
        <v>130</v>
      </c>
      <c r="E109" s="38"/>
      <c r="F109" s="226" t="s">
        <v>159</v>
      </c>
      <c r="G109" s="38"/>
      <c r="H109" s="38"/>
      <c r="I109" s="130"/>
      <c r="J109" s="38"/>
      <c r="K109" s="38"/>
      <c r="L109" s="42"/>
      <c r="M109" s="227"/>
      <c r="N109" s="228"/>
      <c r="O109" s="82"/>
      <c r="P109" s="82"/>
      <c r="Q109" s="82"/>
      <c r="R109" s="82"/>
      <c r="S109" s="82"/>
      <c r="T109" s="83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5" t="s">
        <v>130</v>
      </c>
      <c r="AU109" s="15" t="s">
        <v>81</v>
      </c>
    </row>
    <row r="110" s="2" customFormat="1" ht="21.75" customHeight="1">
      <c r="A110" s="36"/>
      <c r="B110" s="37"/>
      <c r="C110" s="212" t="s">
        <v>160</v>
      </c>
      <c r="D110" s="212" t="s">
        <v>123</v>
      </c>
      <c r="E110" s="213" t="s">
        <v>161</v>
      </c>
      <c r="F110" s="214" t="s">
        <v>162</v>
      </c>
      <c r="G110" s="215" t="s">
        <v>141</v>
      </c>
      <c r="H110" s="216">
        <v>10</v>
      </c>
      <c r="I110" s="217"/>
      <c r="J110" s="218">
        <f>ROUND(I110*H110,2)</f>
        <v>0</v>
      </c>
      <c r="K110" s="214" t="s">
        <v>127</v>
      </c>
      <c r="L110" s="42"/>
      <c r="M110" s="219" t="s">
        <v>19</v>
      </c>
      <c r="N110" s="220" t="s">
        <v>43</v>
      </c>
      <c r="O110" s="82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23" t="s">
        <v>128</v>
      </c>
      <c r="AT110" s="223" t="s">
        <v>123</v>
      </c>
      <c r="AU110" s="223" t="s">
        <v>81</v>
      </c>
      <c r="AY110" s="15" t="s">
        <v>120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5" t="s">
        <v>79</v>
      </c>
      <c r="BK110" s="224">
        <f>ROUND(I110*H110,2)</f>
        <v>0</v>
      </c>
      <c r="BL110" s="15" t="s">
        <v>128</v>
      </c>
      <c r="BM110" s="223" t="s">
        <v>163</v>
      </c>
    </row>
    <row r="111" s="2" customFormat="1">
      <c r="A111" s="36"/>
      <c r="B111" s="37"/>
      <c r="C111" s="38"/>
      <c r="D111" s="225" t="s">
        <v>130</v>
      </c>
      <c r="E111" s="38"/>
      <c r="F111" s="226" t="s">
        <v>164</v>
      </c>
      <c r="G111" s="38"/>
      <c r="H111" s="38"/>
      <c r="I111" s="130"/>
      <c r="J111" s="38"/>
      <c r="K111" s="38"/>
      <c r="L111" s="42"/>
      <c r="M111" s="227"/>
      <c r="N111" s="228"/>
      <c r="O111" s="82"/>
      <c r="P111" s="82"/>
      <c r="Q111" s="82"/>
      <c r="R111" s="82"/>
      <c r="S111" s="82"/>
      <c r="T111" s="83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5" t="s">
        <v>130</v>
      </c>
      <c r="AU111" s="15" t="s">
        <v>81</v>
      </c>
    </row>
    <row r="112" s="2" customFormat="1" ht="21.75" customHeight="1">
      <c r="A112" s="36"/>
      <c r="B112" s="37"/>
      <c r="C112" s="212" t="s">
        <v>165</v>
      </c>
      <c r="D112" s="212" t="s">
        <v>123</v>
      </c>
      <c r="E112" s="213" t="s">
        <v>166</v>
      </c>
      <c r="F112" s="214" t="s">
        <v>167</v>
      </c>
      <c r="G112" s="215" t="s">
        <v>141</v>
      </c>
      <c r="H112" s="216">
        <v>16</v>
      </c>
      <c r="I112" s="217"/>
      <c r="J112" s="218">
        <f>ROUND(I112*H112,2)</f>
        <v>0</v>
      </c>
      <c r="K112" s="214" t="s">
        <v>142</v>
      </c>
      <c r="L112" s="42"/>
      <c r="M112" s="219" t="s">
        <v>19</v>
      </c>
      <c r="N112" s="220" t="s">
        <v>43</v>
      </c>
      <c r="O112" s="82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23" t="s">
        <v>128</v>
      </c>
      <c r="AT112" s="223" t="s">
        <v>123</v>
      </c>
      <c r="AU112" s="223" t="s">
        <v>81</v>
      </c>
      <c r="AY112" s="15" t="s">
        <v>120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5" t="s">
        <v>79</v>
      </c>
      <c r="BK112" s="224">
        <f>ROUND(I112*H112,2)</f>
        <v>0</v>
      </c>
      <c r="BL112" s="15" t="s">
        <v>128</v>
      </c>
      <c r="BM112" s="223" t="s">
        <v>168</v>
      </c>
    </row>
    <row r="113" s="2" customFormat="1">
      <c r="A113" s="36"/>
      <c r="B113" s="37"/>
      <c r="C113" s="38"/>
      <c r="D113" s="225" t="s">
        <v>130</v>
      </c>
      <c r="E113" s="38"/>
      <c r="F113" s="226" t="s">
        <v>169</v>
      </c>
      <c r="G113" s="38"/>
      <c r="H113" s="38"/>
      <c r="I113" s="130"/>
      <c r="J113" s="38"/>
      <c r="K113" s="38"/>
      <c r="L113" s="42"/>
      <c r="M113" s="227"/>
      <c r="N113" s="228"/>
      <c r="O113" s="82"/>
      <c r="P113" s="82"/>
      <c r="Q113" s="82"/>
      <c r="R113" s="82"/>
      <c r="S113" s="82"/>
      <c r="T113" s="83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5" t="s">
        <v>130</v>
      </c>
      <c r="AU113" s="15" t="s">
        <v>81</v>
      </c>
    </row>
    <row r="114" s="2" customFormat="1" ht="21.75" customHeight="1">
      <c r="A114" s="36"/>
      <c r="B114" s="37"/>
      <c r="C114" s="212" t="s">
        <v>170</v>
      </c>
      <c r="D114" s="212" t="s">
        <v>123</v>
      </c>
      <c r="E114" s="213" t="s">
        <v>171</v>
      </c>
      <c r="F114" s="214" t="s">
        <v>172</v>
      </c>
      <c r="G114" s="215" t="s">
        <v>141</v>
      </c>
      <c r="H114" s="216">
        <v>7</v>
      </c>
      <c r="I114" s="217"/>
      <c r="J114" s="218">
        <f>ROUND(I114*H114,2)</f>
        <v>0</v>
      </c>
      <c r="K114" s="214" t="s">
        <v>127</v>
      </c>
      <c r="L114" s="42"/>
      <c r="M114" s="219" t="s">
        <v>19</v>
      </c>
      <c r="N114" s="220" t="s">
        <v>43</v>
      </c>
      <c r="O114" s="82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23" t="s">
        <v>128</v>
      </c>
      <c r="AT114" s="223" t="s">
        <v>123</v>
      </c>
      <c r="AU114" s="223" t="s">
        <v>81</v>
      </c>
      <c r="AY114" s="15" t="s">
        <v>120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5" t="s">
        <v>79</v>
      </c>
      <c r="BK114" s="224">
        <f>ROUND(I114*H114,2)</f>
        <v>0</v>
      </c>
      <c r="BL114" s="15" t="s">
        <v>128</v>
      </c>
      <c r="BM114" s="223" t="s">
        <v>173</v>
      </c>
    </row>
    <row r="115" s="2" customFormat="1">
      <c r="A115" s="36"/>
      <c r="B115" s="37"/>
      <c r="C115" s="38"/>
      <c r="D115" s="225" t="s">
        <v>130</v>
      </c>
      <c r="E115" s="38"/>
      <c r="F115" s="226" t="s">
        <v>174</v>
      </c>
      <c r="G115" s="38"/>
      <c r="H115" s="38"/>
      <c r="I115" s="130"/>
      <c r="J115" s="38"/>
      <c r="K115" s="38"/>
      <c r="L115" s="42"/>
      <c r="M115" s="227"/>
      <c r="N115" s="228"/>
      <c r="O115" s="82"/>
      <c r="P115" s="82"/>
      <c r="Q115" s="82"/>
      <c r="R115" s="82"/>
      <c r="S115" s="82"/>
      <c r="T115" s="8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130</v>
      </c>
      <c r="AU115" s="15" t="s">
        <v>81</v>
      </c>
    </row>
    <row r="116" s="2" customFormat="1" ht="16.5" customHeight="1">
      <c r="A116" s="36"/>
      <c r="B116" s="37"/>
      <c r="C116" s="229" t="s">
        <v>175</v>
      </c>
      <c r="D116" s="229" t="s">
        <v>176</v>
      </c>
      <c r="E116" s="230" t="s">
        <v>177</v>
      </c>
      <c r="F116" s="231" t="s">
        <v>178</v>
      </c>
      <c r="G116" s="232" t="s">
        <v>179</v>
      </c>
      <c r="H116" s="233">
        <v>12.6</v>
      </c>
      <c r="I116" s="234"/>
      <c r="J116" s="235">
        <f>ROUND(I116*H116,2)</f>
        <v>0</v>
      </c>
      <c r="K116" s="231" t="s">
        <v>142</v>
      </c>
      <c r="L116" s="236"/>
      <c r="M116" s="237" t="s">
        <v>19</v>
      </c>
      <c r="N116" s="238" t="s">
        <v>43</v>
      </c>
      <c r="O116" s="82"/>
      <c r="P116" s="221">
        <f>O116*H116</f>
        <v>0</v>
      </c>
      <c r="Q116" s="221">
        <v>1</v>
      </c>
      <c r="R116" s="221">
        <f>Q116*H116</f>
        <v>12.6</v>
      </c>
      <c r="S116" s="221">
        <v>0</v>
      </c>
      <c r="T116" s="222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23" t="s">
        <v>180</v>
      </c>
      <c r="AT116" s="223" t="s">
        <v>176</v>
      </c>
      <c r="AU116" s="223" t="s">
        <v>81</v>
      </c>
      <c r="AY116" s="15" t="s">
        <v>120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5" t="s">
        <v>79</v>
      </c>
      <c r="BK116" s="224">
        <f>ROUND(I116*H116,2)</f>
        <v>0</v>
      </c>
      <c r="BL116" s="15" t="s">
        <v>128</v>
      </c>
      <c r="BM116" s="223" t="s">
        <v>181</v>
      </c>
    </row>
    <row r="117" s="2" customFormat="1" ht="33" customHeight="1">
      <c r="A117" s="36"/>
      <c r="B117" s="37"/>
      <c r="C117" s="212" t="s">
        <v>182</v>
      </c>
      <c r="D117" s="212" t="s">
        <v>123</v>
      </c>
      <c r="E117" s="213" t="s">
        <v>183</v>
      </c>
      <c r="F117" s="214" t="s">
        <v>184</v>
      </c>
      <c r="G117" s="215" t="s">
        <v>141</v>
      </c>
      <c r="H117" s="216">
        <v>6</v>
      </c>
      <c r="I117" s="217"/>
      <c r="J117" s="218">
        <f>ROUND(I117*H117,2)</f>
        <v>0</v>
      </c>
      <c r="K117" s="214" t="s">
        <v>127</v>
      </c>
      <c r="L117" s="42"/>
      <c r="M117" s="219" t="s">
        <v>19</v>
      </c>
      <c r="N117" s="220" t="s">
        <v>43</v>
      </c>
      <c r="O117" s="82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23" t="s">
        <v>128</v>
      </c>
      <c r="AT117" s="223" t="s">
        <v>123</v>
      </c>
      <c r="AU117" s="223" t="s">
        <v>81</v>
      </c>
      <c r="AY117" s="15" t="s">
        <v>120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5" t="s">
        <v>79</v>
      </c>
      <c r="BK117" s="224">
        <f>ROUND(I117*H117,2)</f>
        <v>0</v>
      </c>
      <c r="BL117" s="15" t="s">
        <v>128</v>
      </c>
      <c r="BM117" s="223" t="s">
        <v>185</v>
      </c>
    </row>
    <row r="118" s="2" customFormat="1">
      <c r="A118" s="36"/>
      <c r="B118" s="37"/>
      <c r="C118" s="38"/>
      <c r="D118" s="225" t="s">
        <v>130</v>
      </c>
      <c r="E118" s="38"/>
      <c r="F118" s="226" t="s">
        <v>186</v>
      </c>
      <c r="G118" s="38"/>
      <c r="H118" s="38"/>
      <c r="I118" s="130"/>
      <c r="J118" s="38"/>
      <c r="K118" s="38"/>
      <c r="L118" s="42"/>
      <c r="M118" s="227"/>
      <c r="N118" s="228"/>
      <c r="O118" s="82"/>
      <c r="P118" s="82"/>
      <c r="Q118" s="82"/>
      <c r="R118" s="82"/>
      <c r="S118" s="82"/>
      <c r="T118" s="83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130</v>
      </c>
      <c r="AU118" s="15" t="s">
        <v>81</v>
      </c>
    </row>
    <row r="119" s="2" customFormat="1" ht="16.5" customHeight="1">
      <c r="A119" s="36"/>
      <c r="B119" s="37"/>
      <c r="C119" s="229" t="s">
        <v>187</v>
      </c>
      <c r="D119" s="229" t="s">
        <v>176</v>
      </c>
      <c r="E119" s="230" t="s">
        <v>188</v>
      </c>
      <c r="F119" s="231" t="s">
        <v>189</v>
      </c>
      <c r="G119" s="232" t="s">
        <v>179</v>
      </c>
      <c r="H119" s="233">
        <v>10.800000000000001</v>
      </c>
      <c r="I119" s="234"/>
      <c r="J119" s="235">
        <f>ROUND(I119*H119,2)</f>
        <v>0</v>
      </c>
      <c r="K119" s="231" t="s">
        <v>142</v>
      </c>
      <c r="L119" s="236"/>
      <c r="M119" s="237" t="s">
        <v>19</v>
      </c>
      <c r="N119" s="238" t="s">
        <v>43</v>
      </c>
      <c r="O119" s="82"/>
      <c r="P119" s="221">
        <f>O119*H119</f>
        <v>0</v>
      </c>
      <c r="Q119" s="221">
        <v>1</v>
      </c>
      <c r="R119" s="221">
        <f>Q119*H119</f>
        <v>10.800000000000001</v>
      </c>
      <c r="S119" s="221">
        <v>0</v>
      </c>
      <c r="T119" s="22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23" t="s">
        <v>180</v>
      </c>
      <c r="AT119" s="223" t="s">
        <v>176</v>
      </c>
      <c r="AU119" s="223" t="s">
        <v>81</v>
      </c>
      <c r="AY119" s="15" t="s">
        <v>120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5" t="s">
        <v>79</v>
      </c>
      <c r="BK119" s="224">
        <f>ROUND(I119*H119,2)</f>
        <v>0</v>
      </c>
      <c r="BL119" s="15" t="s">
        <v>128</v>
      </c>
      <c r="BM119" s="223" t="s">
        <v>190</v>
      </c>
    </row>
    <row r="120" s="12" customFormat="1" ht="22.8" customHeight="1">
      <c r="A120" s="12"/>
      <c r="B120" s="196"/>
      <c r="C120" s="197"/>
      <c r="D120" s="198" t="s">
        <v>71</v>
      </c>
      <c r="E120" s="210" t="s">
        <v>191</v>
      </c>
      <c r="F120" s="210" t="s">
        <v>192</v>
      </c>
      <c r="G120" s="197"/>
      <c r="H120" s="197"/>
      <c r="I120" s="200"/>
      <c r="J120" s="211">
        <f>BK120</f>
        <v>0</v>
      </c>
      <c r="K120" s="197"/>
      <c r="L120" s="202"/>
      <c r="M120" s="203"/>
      <c r="N120" s="204"/>
      <c r="O120" s="204"/>
      <c r="P120" s="205">
        <f>SUM(P121:P129)</f>
        <v>0</v>
      </c>
      <c r="Q120" s="204"/>
      <c r="R120" s="205">
        <f>SUM(R121:R129)</f>
        <v>0.056000000000000001</v>
      </c>
      <c r="S120" s="204"/>
      <c r="T120" s="206">
        <f>SUM(T121:T129)</f>
        <v>14.000000000000002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7" t="s">
        <v>79</v>
      </c>
      <c r="AT120" s="208" t="s">
        <v>71</v>
      </c>
      <c r="AU120" s="208" t="s">
        <v>79</v>
      </c>
      <c r="AY120" s="207" t="s">
        <v>120</v>
      </c>
      <c r="BK120" s="209">
        <f>SUM(BK121:BK129)</f>
        <v>0</v>
      </c>
    </row>
    <row r="121" s="2" customFormat="1" ht="44.25" customHeight="1">
      <c r="A121" s="36"/>
      <c r="B121" s="37"/>
      <c r="C121" s="212" t="s">
        <v>193</v>
      </c>
      <c r="D121" s="212" t="s">
        <v>123</v>
      </c>
      <c r="E121" s="213" t="s">
        <v>194</v>
      </c>
      <c r="F121" s="214" t="s">
        <v>195</v>
      </c>
      <c r="G121" s="215" t="s">
        <v>196</v>
      </c>
      <c r="H121" s="216">
        <v>1</v>
      </c>
      <c r="I121" s="217"/>
      <c r="J121" s="218">
        <f>ROUND(I121*H121,2)</f>
        <v>0</v>
      </c>
      <c r="K121" s="214" t="s">
        <v>142</v>
      </c>
      <c r="L121" s="42"/>
      <c r="M121" s="219" t="s">
        <v>19</v>
      </c>
      <c r="N121" s="220" t="s">
        <v>43</v>
      </c>
      <c r="O121" s="82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3" t="s">
        <v>128</v>
      </c>
      <c r="AT121" s="223" t="s">
        <v>123</v>
      </c>
      <c r="AU121" s="223" t="s">
        <v>81</v>
      </c>
      <c r="AY121" s="15" t="s">
        <v>120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5" t="s">
        <v>79</v>
      </c>
      <c r="BK121" s="224">
        <f>ROUND(I121*H121,2)</f>
        <v>0</v>
      </c>
      <c r="BL121" s="15" t="s">
        <v>128</v>
      </c>
      <c r="BM121" s="223" t="s">
        <v>197</v>
      </c>
    </row>
    <row r="122" s="2" customFormat="1">
      <c r="A122" s="36"/>
      <c r="B122" s="37"/>
      <c r="C122" s="38"/>
      <c r="D122" s="225" t="s">
        <v>130</v>
      </c>
      <c r="E122" s="38"/>
      <c r="F122" s="226" t="s">
        <v>198</v>
      </c>
      <c r="G122" s="38"/>
      <c r="H122" s="38"/>
      <c r="I122" s="130"/>
      <c r="J122" s="38"/>
      <c r="K122" s="38"/>
      <c r="L122" s="42"/>
      <c r="M122" s="227"/>
      <c r="N122" s="228"/>
      <c r="O122" s="82"/>
      <c r="P122" s="82"/>
      <c r="Q122" s="82"/>
      <c r="R122" s="82"/>
      <c r="S122" s="82"/>
      <c r="T122" s="83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130</v>
      </c>
      <c r="AU122" s="15" t="s">
        <v>81</v>
      </c>
    </row>
    <row r="123" s="2" customFormat="1" ht="16.5" customHeight="1">
      <c r="A123" s="36"/>
      <c r="B123" s="37"/>
      <c r="C123" s="212" t="s">
        <v>199</v>
      </c>
      <c r="D123" s="212" t="s">
        <v>123</v>
      </c>
      <c r="E123" s="213" t="s">
        <v>200</v>
      </c>
      <c r="F123" s="214" t="s">
        <v>201</v>
      </c>
      <c r="G123" s="215" t="s">
        <v>141</v>
      </c>
      <c r="H123" s="216">
        <v>2</v>
      </c>
      <c r="I123" s="217"/>
      <c r="J123" s="218">
        <f>ROUND(I123*H123,2)</f>
        <v>0</v>
      </c>
      <c r="K123" s="214" t="s">
        <v>142</v>
      </c>
      <c r="L123" s="42"/>
      <c r="M123" s="219" t="s">
        <v>19</v>
      </c>
      <c r="N123" s="220" t="s">
        <v>43</v>
      </c>
      <c r="O123" s="82"/>
      <c r="P123" s="221">
        <f>O123*H123</f>
        <v>0</v>
      </c>
      <c r="Q123" s="221">
        <v>0</v>
      </c>
      <c r="R123" s="221">
        <f>Q123*H123</f>
        <v>0</v>
      </c>
      <c r="S123" s="221">
        <v>2.5</v>
      </c>
      <c r="T123" s="222">
        <f>S123*H123</f>
        <v>5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3" t="s">
        <v>128</v>
      </c>
      <c r="AT123" s="223" t="s">
        <v>123</v>
      </c>
      <c r="AU123" s="223" t="s">
        <v>81</v>
      </c>
      <c r="AY123" s="15" t="s">
        <v>120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5" t="s">
        <v>79</v>
      </c>
      <c r="BK123" s="224">
        <f>ROUND(I123*H123,2)</f>
        <v>0</v>
      </c>
      <c r="BL123" s="15" t="s">
        <v>128</v>
      </c>
      <c r="BM123" s="223" t="s">
        <v>202</v>
      </c>
    </row>
    <row r="124" s="2" customFormat="1" ht="21.75" customHeight="1">
      <c r="A124" s="36"/>
      <c r="B124" s="37"/>
      <c r="C124" s="212" t="s">
        <v>203</v>
      </c>
      <c r="D124" s="212" t="s">
        <v>123</v>
      </c>
      <c r="E124" s="213" t="s">
        <v>204</v>
      </c>
      <c r="F124" s="214" t="s">
        <v>205</v>
      </c>
      <c r="G124" s="215" t="s">
        <v>141</v>
      </c>
      <c r="H124" s="216">
        <v>3</v>
      </c>
      <c r="I124" s="217"/>
      <c r="J124" s="218">
        <f>ROUND(I124*H124,2)</f>
        <v>0</v>
      </c>
      <c r="K124" s="214" t="s">
        <v>127</v>
      </c>
      <c r="L124" s="42"/>
      <c r="M124" s="219" t="s">
        <v>19</v>
      </c>
      <c r="N124" s="220" t="s">
        <v>43</v>
      </c>
      <c r="O124" s="82"/>
      <c r="P124" s="221">
        <f>O124*H124</f>
        <v>0</v>
      </c>
      <c r="Q124" s="221">
        <v>0</v>
      </c>
      <c r="R124" s="221">
        <f>Q124*H124</f>
        <v>0</v>
      </c>
      <c r="S124" s="221">
        <v>2.2000000000000002</v>
      </c>
      <c r="T124" s="222">
        <f>S124*H124</f>
        <v>6.6000000000000005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3" t="s">
        <v>128</v>
      </c>
      <c r="AT124" s="223" t="s">
        <v>123</v>
      </c>
      <c r="AU124" s="223" t="s">
        <v>81</v>
      </c>
      <c r="AY124" s="15" t="s">
        <v>120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5" t="s">
        <v>79</v>
      </c>
      <c r="BK124" s="224">
        <f>ROUND(I124*H124,2)</f>
        <v>0</v>
      </c>
      <c r="BL124" s="15" t="s">
        <v>128</v>
      </c>
      <c r="BM124" s="223" t="s">
        <v>206</v>
      </c>
    </row>
    <row r="125" s="2" customFormat="1">
      <c r="A125" s="36"/>
      <c r="B125" s="37"/>
      <c r="C125" s="38"/>
      <c r="D125" s="225" t="s">
        <v>130</v>
      </c>
      <c r="E125" s="38"/>
      <c r="F125" s="226" t="s">
        <v>207</v>
      </c>
      <c r="G125" s="38"/>
      <c r="H125" s="38"/>
      <c r="I125" s="130"/>
      <c r="J125" s="38"/>
      <c r="K125" s="38"/>
      <c r="L125" s="42"/>
      <c r="M125" s="227"/>
      <c r="N125" s="228"/>
      <c r="O125" s="82"/>
      <c r="P125" s="82"/>
      <c r="Q125" s="82"/>
      <c r="R125" s="82"/>
      <c r="S125" s="82"/>
      <c r="T125" s="83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130</v>
      </c>
      <c r="AU125" s="15" t="s">
        <v>81</v>
      </c>
    </row>
    <row r="126" s="2" customFormat="1" ht="16.5" customHeight="1">
      <c r="A126" s="36"/>
      <c r="B126" s="37"/>
      <c r="C126" s="212" t="s">
        <v>208</v>
      </c>
      <c r="D126" s="212" t="s">
        <v>123</v>
      </c>
      <c r="E126" s="213" t="s">
        <v>209</v>
      </c>
      <c r="F126" s="214" t="s">
        <v>210</v>
      </c>
      <c r="G126" s="215" t="s">
        <v>141</v>
      </c>
      <c r="H126" s="216">
        <v>1</v>
      </c>
      <c r="I126" s="217"/>
      <c r="J126" s="218">
        <f>ROUND(I126*H126,2)</f>
        <v>0</v>
      </c>
      <c r="K126" s="214" t="s">
        <v>142</v>
      </c>
      <c r="L126" s="42"/>
      <c r="M126" s="219" t="s">
        <v>19</v>
      </c>
      <c r="N126" s="220" t="s">
        <v>43</v>
      </c>
      <c r="O126" s="82"/>
      <c r="P126" s="221">
        <f>O126*H126</f>
        <v>0</v>
      </c>
      <c r="Q126" s="221">
        <v>0</v>
      </c>
      <c r="R126" s="221">
        <f>Q126*H126</f>
        <v>0</v>
      </c>
      <c r="S126" s="221">
        <v>2.3999999999999999</v>
      </c>
      <c r="T126" s="222">
        <f>S126*H126</f>
        <v>2.3999999999999999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3" t="s">
        <v>128</v>
      </c>
      <c r="AT126" s="223" t="s">
        <v>123</v>
      </c>
      <c r="AU126" s="223" t="s">
        <v>81</v>
      </c>
      <c r="AY126" s="15" t="s">
        <v>120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5" t="s">
        <v>79</v>
      </c>
      <c r="BK126" s="224">
        <f>ROUND(I126*H126,2)</f>
        <v>0</v>
      </c>
      <c r="BL126" s="15" t="s">
        <v>128</v>
      </c>
      <c r="BM126" s="223" t="s">
        <v>211</v>
      </c>
    </row>
    <row r="127" s="2" customFormat="1" ht="16.5" customHeight="1">
      <c r="A127" s="36"/>
      <c r="B127" s="37"/>
      <c r="C127" s="212" t="s">
        <v>212</v>
      </c>
      <c r="D127" s="212" t="s">
        <v>123</v>
      </c>
      <c r="E127" s="213" t="s">
        <v>213</v>
      </c>
      <c r="F127" s="214" t="s">
        <v>214</v>
      </c>
      <c r="G127" s="215" t="s">
        <v>215</v>
      </c>
      <c r="H127" s="216">
        <v>1</v>
      </c>
      <c r="I127" s="217"/>
      <c r="J127" s="218">
        <f>ROUND(I127*H127,2)</f>
        <v>0</v>
      </c>
      <c r="K127" s="214" t="s">
        <v>142</v>
      </c>
      <c r="L127" s="42"/>
      <c r="M127" s="219" t="s">
        <v>19</v>
      </c>
      <c r="N127" s="220" t="s">
        <v>43</v>
      </c>
      <c r="O127" s="82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3" t="s">
        <v>128</v>
      </c>
      <c r="AT127" s="223" t="s">
        <v>123</v>
      </c>
      <c r="AU127" s="223" t="s">
        <v>81</v>
      </c>
      <c r="AY127" s="15" t="s">
        <v>120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5" t="s">
        <v>79</v>
      </c>
      <c r="BK127" s="224">
        <f>ROUND(I127*H127,2)</f>
        <v>0</v>
      </c>
      <c r="BL127" s="15" t="s">
        <v>128</v>
      </c>
      <c r="BM127" s="223" t="s">
        <v>216</v>
      </c>
    </row>
    <row r="128" s="2" customFormat="1">
      <c r="A128" s="36"/>
      <c r="B128" s="37"/>
      <c r="C128" s="38"/>
      <c r="D128" s="225" t="s">
        <v>130</v>
      </c>
      <c r="E128" s="38"/>
      <c r="F128" s="226" t="s">
        <v>217</v>
      </c>
      <c r="G128" s="38"/>
      <c r="H128" s="38"/>
      <c r="I128" s="130"/>
      <c r="J128" s="38"/>
      <c r="K128" s="38"/>
      <c r="L128" s="42"/>
      <c r="M128" s="227"/>
      <c r="N128" s="228"/>
      <c r="O128" s="82"/>
      <c r="P128" s="82"/>
      <c r="Q128" s="82"/>
      <c r="R128" s="82"/>
      <c r="S128" s="82"/>
      <c r="T128" s="83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130</v>
      </c>
      <c r="AU128" s="15" t="s">
        <v>81</v>
      </c>
    </row>
    <row r="129" s="2" customFormat="1" ht="16.5" customHeight="1">
      <c r="A129" s="36"/>
      <c r="B129" s="37"/>
      <c r="C129" s="229" t="s">
        <v>218</v>
      </c>
      <c r="D129" s="229" t="s">
        <v>176</v>
      </c>
      <c r="E129" s="230" t="s">
        <v>219</v>
      </c>
      <c r="F129" s="231" t="s">
        <v>220</v>
      </c>
      <c r="G129" s="232" t="s">
        <v>215</v>
      </c>
      <c r="H129" s="233">
        <v>1</v>
      </c>
      <c r="I129" s="234"/>
      <c r="J129" s="235">
        <f>ROUND(I129*H129,2)</f>
        <v>0</v>
      </c>
      <c r="K129" s="231" t="s">
        <v>142</v>
      </c>
      <c r="L129" s="236"/>
      <c r="M129" s="237" t="s">
        <v>19</v>
      </c>
      <c r="N129" s="238" t="s">
        <v>43</v>
      </c>
      <c r="O129" s="82"/>
      <c r="P129" s="221">
        <f>O129*H129</f>
        <v>0</v>
      </c>
      <c r="Q129" s="221">
        <v>0.056000000000000001</v>
      </c>
      <c r="R129" s="221">
        <f>Q129*H129</f>
        <v>0.056000000000000001</v>
      </c>
      <c r="S129" s="221">
        <v>0</v>
      </c>
      <c r="T129" s="22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3" t="s">
        <v>180</v>
      </c>
      <c r="AT129" s="223" t="s">
        <v>176</v>
      </c>
      <c r="AU129" s="223" t="s">
        <v>81</v>
      </c>
      <c r="AY129" s="15" t="s">
        <v>120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5" t="s">
        <v>79</v>
      </c>
      <c r="BK129" s="224">
        <f>ROUND(I129*H129,2)</f>
        <v>0</v>
      </c>
      <c r="BL129" s="15" t="s">
        <v>128</v>
      </c>
      <c r="BM129" s="223" t="s">
        <v>221</v>
      </c>
    </row>
    <row r="130" s="12" customFormat="1" ht="22.8" customHeight="1">
      <c r="A130" s="12"/>
      <c r="B130" s="196"/>
      <c r="C130" s="197"/>
      <c r="D130" s="198" t="s">
        <v>71</v>
      </c>
      <c r="E130" s="210" t="s">
        <v>128</v>
      </c>
      <c r="F130" s="210" t="s">
        <v>222</v>
      </c>
      <c r="G130" s="197"/>
      <c r="H130" s="197"/>
      <c r="I130" s="200"/>
      <c r="J130" s="211">
        <f>BK130</f>
        <v>0</v>
      </c>
      <c r="K130" s="197"/>
      <c r="L130" s="202"/>
      <c r="M130" s="203"/>
      <c r="N130" s="204"/>
      <c r="O130" s="204"/>
      <c r="P130" s="205">
        <f>SUM(P131:P134)</f>
        <v>0</v>
      </c>
      <c r="Q130" s="204"/>
      <c r="R130" s="205">
        <f>SUM(R131:R134)</f>
        <v>0</v>
      </c>
      <c r="S130" s="204"/>
      <c r="T130" s="206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79</v>
      </c>
      <c r="AT130" s="208" t="s">
        <v>71</v>
      </c>
      <c r="AU130" s="208" t="s">
        <v>79</v>
      </c>
      <c r="AY130" s="207" t="s">
        <v>120</v>
      </c>
      <c r="BK130" s="209">
        <f>SUM(BK131:BK134)</f>
        <v>0</v>
      </c>
    </row>
    <row r="131" s="2" customFormat="1" ht="16.5" customHeight="1">
      <c r="A131" s="36"/>
      <c r="B131" s="37"/>
      <c r="C131" s="212" t="s">
        <v>223</v>
      </c>
      <c r="D131" s="212" t="s">
        <v>123</v>
      </c>
      <c r="E131" s="213" t="s">
        <v>224</v>
      </c>
      <c r="F131" s="214" t="s">
        <v>225</v>
      </c>
      <c r="G131" s="215" t="s">
        <v>141</v>
      </c>
      <c r="H131" s="216">
        <v>3</v>
      </c>
      <c r="I131" s="217"/>
      <c r="J131" s="218">
        <f>ROUND(I131*H131,2)</f>
        <v>0</v>
      </c>
      <c r="K131" s="214" t="s">
        <v>127</v>
      </c>
      <c r="L131" s="42"/>
      <c r="M131" s="219" t="s">
        <v>19</v>
      </c>
      <c r="N131" s="220" t="s">
        <v>43</v>
      </c>
      <c r="O131" s="82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3" t="s">
        <v>128</v>
      </c>
      <c r="AT131" s="223" t="s">
        <v>123</v>
      </c>
      <c r="AU131" s="223" t="s">
        <v>81</v>
      </c>
      <c r="AY131" s="15" t="s">
        <v>120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5" t="s">
        <v>79</v>
      </c>
      <c r="BK131" s="224">
        <f>ROUND(I131*H131,2)</f>
        <v>0</v>
      </c>
      <c r="BL131" s="15" t="s">
        <v>128</v>
      </c>
      <c r="BM131" s="223" t="s">
        <v>226</v>
      </c>
    </row>
    <row r="132" s="2" customFormat="1">
      <c r="A132" s="36"/>
      <c r="B132" s="37"/>
      <c r="C132" s="38"/>
      <c r="D132" s="225" t="s">
        <v>130</v>
      </c>
      <c r="E132" s="38"/>
      <c r="F132" s="226" t="s">
        <v>227</v>
      </c>
      <c r="G132" s="38"/>
      <c r="H132" s="38"/>
      <c r="I132" s="130"/>
      <c r="J132" s="38"/>
      <c r="K132" s="38"/>
      <c r="L132" s="42"/>
      <c r="M132" s="227"/>
      <c r="N132" s="228"/>
      <c r="O132" s="82"/>
      <c r="P132" s="82"/>
      <c r="Q132" s="82"/>
      <c r="R132" s="82"/>
      <c r="S132" s="82"/>
      <c r="T132" s="83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130</v>
      </c>
      <c r="AU132" s="15" t="s">
        <v>81</v>
      </c>
    </row>
    <row r="133" s="2" customFormat="1" ht="21.75" customHeight="1">
      <c r="A133" s="36"/>
      <c r="B133" s="37"/>
      <c r="C133" s="212" t="s">
        <v>228</v>
      </c>
      <c r="D133" s="212" t="s">
        <v>123</v>
      </c>
      <c r="E133" s="213" t="s">
        <v>229</v>
      </c>
      <c r="F133" s="214" t="s">
        <v>230</v>
      </c>
      <c r="G133" s="215" t="s">
        <v>141</v>
      </c>
      <c r="H133" s="216">
        <v>0.80000000000000004</v>
      </c>
      <c r="I133" s="217"/>
      <c r="J133" s="218">
        <f>ROUND(I133*H133,2)</f>
        <v>0</v>
      </c>
      <c r="K133" s="214" t="s">
        <v>142</v>
      </c>
      <c r="L133" s="42"/>
      <c r="M133" s="219" t="s">
        <v>19</v>
      </c>
      <c r="N133" s="220" t="s">
        <v>43</v>
      </c>
      <c r="O133" s="82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3" t="s">
        <v>128</v>
      </c>
      <c r="AT133" s="223" t="s">
        <v>123</v>
      </c>
      <c r="AU133" s="223" t="s">
        <v>81</v>
      </c>
      <c r="AY133" s="15" t="s">
        <v>120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5" t="s">
        <v>79</v>
      </c>
      <c r="BK133" s="224">
        <f>ROUND(I133*H133,2)</f>
        <v>0</v>
      </c>
      <c r="BL133" s="15" t="s">
        <v>128</v>
      </c>
      <c r="BM133" s="223" t="s">
        <v>231</v>
      </c>
    </row>
    <row r="134" s="2" customFormat="1">
      <c r="A134" s="36"/>
      <c r="B134" s="37"/>
      <c r="C134" s="38"/>
      <c r="D134" s="225" t="s">
        <v>130</v>
      </c>
      <c r="E134" s="38"/>
      <c r="F134" s="226" t="s">
        <v>232</v>
      </c>
      <c r="G134" s="38"/>
      <c r="H134" s="38"/>
      <c r="I134" s="130"/>
      <c r="J134" s="38"/>
      <c r="K134" s="38"/>
      <c r="L134" s="42"/>
      <c r="M134" s="227"/>
      <c r="N134" s="228"/>
      <c r="O134" s="82"/>
      <c r="P134" s="82"/>
      <c r="Q134" s="82"/>
      <c r="R134" s="82"/>
      <c r="S134" s="82"/>
      <c r="T134" s="83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130</v>
      </c>
      <c r="AU134" s="15" t="s">
        <v>81</v>
      </c>
    </row>
    <row r="135" s="12" customFormat="1" ht="22.8" customHeight="1">
      <c r="A135" s="12"/>
      <c r="B135" s="196"/>
      <c r="C135" s="197"/>
      <c r="D135" s="198" t="s">
        <v>71</v>
      </c>
      <c r="E135" s="210" t="s">
        <v>122</v>
      </c>
      <c r="F135" s="210" t="s">
        <v>233</v>
      </c>
      <c r="G135" s="197"/>
      <c r="H135" s="197"/>
      <c r="I135" s="200"/>
      <c r="J135" s="211">
        <f>BK135</f>
        <v>0</v>
      </c>
      <c r="K135" s="197"/>
      <c r="L135" s="202"/>
      <c r="M135" s="203"/>
      <c r="N135" s="204"/>
      <c r="O135" s="204"/>
      <c r="P135" s="205">
        <f>SUM(P136:P137)</f>
        <v>0</v>
      </c>
      <c r="Q135" s="204"/>
      <c r="R135" s="205">
        <f>SUM(R136:R137)</f>
        <v>0</v>
      </c>
      <c r="S135" s="204"/>
      <c r="T135" s="206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7" t="s">
        <v>79</v>
      </c>
      <c r="AT135" s="208" t="s">
        <v>71</v>
      </c>
      <c r="AU135" s="208" t="s">
        <v>79</v>
      </c>
      <c r="AY135" s="207" t="s">
        <v>120</v>
      </c>
      <c r="BK135" s="209">
        <f>SUM(BK136:BK137)</f>
        <v>0</v>
      </c>
    </row>
    <row r="136" s="2" customFormat="1" ht="21.75" customHeight="1">
      <c r="A136" s="36"/>
      <c r="B136" s="37"/>
      <c r="C136" s="212" t="s">
        <v>234</v>
      </c>
      <c r="D136" s="212" t="s">
        <v>123</v>
      </c>
      <c r="E136" s="213" t="s">
        <v>235</v>
      </c>
      <c r="F136" s="214" t="s">
        <v>236</v>
      </c>
      <c r="G136" s="215" t="s">
        <v>157</v>
      </c>
      <c r="H136" s="216">
        <v>10</v>
      </c>
      <c r="I136" s="217"/>
      <c r="J136" s="218">
        <f>ROUND(I136*H136,2)</f>
        <v>0</v>
      </c>
      <c r="K136" s="214" t="s">
        <v>142</v>
      </c>
      <c r="L136" s="42"/>
      <c r="M136" s="219" t="s">
        <v>19</v>
      </c>
      <c r="N136" s="220" t="s">
        <v>43</v>
      </c>
      <c r="O136" s="82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3" t="s">
        <v>128</v>
      </c>
      <c r="AT136" s="223" t="s">
        <v>123</v>
      </c>
      <c r="AU136" s="223" t="s">
        <v>81</v>
      </c>
      <c r="AY136" s="15" t="s">
        <v>120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5" t="s">
        <v>79</v>
      </c>
      <c r="BK136" s="224">
        <f>ROUND(I136*H136,2)</f>
        <v>0</v>
      </c>
      <c r="BL136" s="15" t="s">
        <v>128</v>
      </c>
      <c r="BM136" s="223" t="s">
        <v>237</v>
      </c>
    </row>
    <row r="137" s="2" customFormat="1">
      <c r="A137" s="36"/>
      <c r="B137" s="37"/>
      <c r="C137" s="38"/>
      <c r="D137" s="225" t="s">
        <v>130</v>
      </c>
      <c r="E137" s="38"/>
      <c r="F137" s="226" t="s">
        <v>238</v>
      </c>
      <c r="G137" s="38"/>
      <c r="H137" s="38"/>
      <c r="I137" s="130"/>
      <c r="J137" s="38"/>
      <c r="K137" s="38"/>
      <c r="L137" s="42"/>
      <c r="M137" s="227"/>
      <c r="N137" s="228"/>
      <c r="O137" s="82"/>
      <c r="P137" s="82"/>
      <c r="Q137" s="82"/>
      <c r="R137" s="82"/>
      <c r="S137" s="82"/>
      <c r="T137" s="83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130</v>
      </c>
      <c r="AU137" s="15" t="s">
        <v>81</v>
      </c>
    </row>
    <row r="138" s="12" customFormat="1" ht="22.8" customHeight="1">
      <c r="A138" s="12"/>
      <c r="B138" s="196"/>
      <c r="C138" s="197"/>
      <c r="D138" s="198" t="s">
        <v>71</v>
      </c>
      <c r="E138" s="210" t="s">
        <v>180</v>
      </c>
      <c r="F138" s="210" t="s">
        <v>239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SUM(P139:P165)</f>
        <v>0</v>
      </c>
      <c r="Q138" s="204"/>
      <c r="R138" s="205">
        <f>SUM(R139:R165)</f>
        <v>2.8702899999999998</v>
      </c>
      <c r="S138" s="204"/>
      <c r="T138" s="206">
        <f>SUM(T139:T165)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79</v>
      </c>
      <c r="AT138" s="208" t="s">
        <v>71</v>
      </c>
      <c r="AU138" s="208" t="s">
        <v>79</v>
      </c>
      <c r="AY138" s="207" t="s">
        <v>120</v>
      </c>
      <c r="BK138" s="209">
        <f>SUM(BK139:BK165)</f>
        <v>0</v>
      </c>
    </row>
    <row r="139" s="2" customFormat="1" ht="21.75" customHeight="1">
      <c r="A139" s="36"/>
      <c r="B139" s="37"/>
      <c r="C139" s="212" t="s">
        <v>240</v>
      </c>
      <c r="D139" s="212" t="s">
        <v>123</v>
      </c>
      <c r="E139" s="213" t="s">
        <v>241</v>
      </c>
      <c r="F139" s="214" t="s">
        <v>242</v>
      </c>
      <c r="G139" s="215" t="s">
        <v>196</v>
      </c>
      <c r="H139" s="216">
        <v>6</v>
      </c>
      <c r="I139" s="217"/>
      <c r="J139" s="218">
        <f>ROUND(I139*H139,2)</f>
        <v>0</v>
      </c>
      <c r="K139" s="214" t="s">
        <v>127</v>
      </c>
      <c r="L139" s="42"/>
      <c r="M139" s="219" t="s">
        <v>19</v>
      </c>
      <c r="N139" s="220" t="s">
        <v>43</v>
      </c>
      <c r="O139" s="82"/>
      <c r="P139" s="221">
        <f>O139*H139</f>
        <v>0</v>
      </c>
      <c r="Q139" s="221">
        <v>2.0000000000000002E-05</v>
      </c>
      <c r="R139" s="221">
        <f>Q139*H139</f>
        <v>0.00012000000000000002</v>
      </c>
      <c r="S139" s="221">
        <v>0</v>
      </c>
      <c r="T139" s="22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3" t="s">
        <v>128</v>
      </c>
      <c r="AT139" s="223" t="s">
        <v>123</v>
      </c>
      <c r="AU139" s="223" t="s">
        <v>81</v>
      </c>
      <c r="AY139" s="15" t="s">
        <v>120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5" t="s">
        <v>79</v>
      </c>
      <c r="BK139" s="224">
        <f>ROUND(I139*H139,2)</f>
        <v>0</v>
      </c>
      <c r="BL139" s="15" t="s">
        <v>128</v>
      </c>
      <c r="BM139" s="223" t="s">
        <v>243</v>
      </c>
    </row>
    <row r="140" s="2" customFormat="1">
      <c r="A140" s="36"/>
      <c r="B140" s="37"/>
      <c r="C140" s="38"/>
      <c r="D140" s="225" t="s">
        <v>130</v>
      </c>
      <c r="E140" s="38"/>
      <c r="F140" s="226" t="s">
        <v>244</v>
      </c>
      <c r="G140" s="38"/>
      <c r="H140" s="38"/>
      <c r="I140" s="130"/>
      <c r="J140" s="38"/>
      <c r="K140" s="38"/>
      <c r="L140" s="42"/>
      <c r="M140" s="227"/>
      <c r="N140" s="228"/>
      <c r="O140" s="82"/>
      <c r="P140" s="82"/>
      <c r="Q140" s="82"/>
      <c r="R140" s="82"/>
      <c r="S140" s="82"/>
      <c r="T140" s="83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130</v>
      </c>
      <c r="AU140" s="15" t="s">
        <v>81</v>
      </c>
    </row>
    <row r="141" s="2" customFormat="1" ht="16.5" customHeight="1">
      <c r="A141" s="36"/>
      <c r="B141" s="37"/>
      <c r="C141" s="229" t="s">
        <v>245</v>
      </c>
      <c r="D141" s="229" t="s">
        <v>176</v>
      </c>
      <c r="E141" s="230" t="s">
        <v>246</v>
      </c>
      <c r="F141" s="231" t="s">
        <v>247</v>
      </c>
      <c r="G141" s="232" t="s">
        <v>196</v>
      </c>
      <c r="H141" s="233">
        <v>6</v>
      </c>
      <c r="I141" s="234"/>
      <c r="J141" s="235">
        <f>ROUND(I141*H141,2)</f>
        <v>0</v>
      </c>
      <c r="K141" s="231" t="s">
        <v>142</v>
      </c>
      <c r="L141" s="236"/>
      <c r="M141" s="237" t="s">
        <v>19</v>
      </c>
      <c r="N141" s="238" t="s">
        <v>43</v>
      </c>
      <c r="O141" s="82"/>
      <c r="P141" s="221">
        <f>O141*H141</f>
        <v>0</v>
      </c>
      <c r="Q141" s="221">
        <v>0.01052</v>
      </c>
      <c r="R141" s="221">
        <f>Q141*H141</f>
        <v>0.063119999999999996</v>
      </c>
      <c r="S141" s="221">
        <v>0</v>
      </c>
      <c r="T141" s="22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3" t="s">
        <v>180</v>
      </c>
      <c r="AT141" s="223" t="s">
        <v>176</v>
      </c>
      <c r="AU141" s="223" t="s">
        <v>81</v>
      </c>
      <c r="AY141" s="15" t="s">
        <v>120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5" t="s">
        <v>79</v>
      </c>
      <c r="BK141" s="224">
        <f>ROUND(I141*H141,2)</f>
        <v>0</v>
      </c>
      <c r="BL141" s="15" t="s">
        <v>128</v>
      </c>
      <c r="BM141" s="223" t="s">
        <v>248</v>
      </c>
    </row>
    <row r="142" s="2" customFormat="1" ht="21.75" customHeight="1">
      <c r="A142" s="36"/>
      <c r="B142" s="37"/>
      <c r="C142" s="212" t="s">
        <v>249</v>
      </c>
      <c r="D142" s="212" t="s">
        <v>123</v>
      </c>
      <c r="E142" s="213" t="s">
        <v>250</v>
      </c>
      <c r="F142" s="214" t="s">
        <v>251</v>
      </c>
      <c r="G142" s="215" t="s">
        <v>196</v>
      </c>
      <c r="H142" s="216">
        <v>6</v>
      </c>
      <c r="I142" s="217"/>
      <c r="J142" s="218">
        <f>ROUND(I142*H142,2)</f>
        <v>0</v>
      </c>
      <c r="K142" s="214" t="s">
        <v>127</v>
      </c>
      <c r="L142" s="42"/>
      <c r="M142" s="219" t="s">
        <v>19</v>
      </c>
      <c r="N142" s="220" t="s">
        <v>43</v>
      </c>
      <c r="O142" s="82"/>
      <c r="P142" s="221">
        <f>O142*H142</f>
        <v>0</v>
      </c>
      <c r="Q142" s="221">
        <v>2.0000000000000002E-05</v>
      </c>
      <c r="R142" s="221">
        <f>Q142*H142</f>
        <v>0.00012000000000000002</v>
      </c>
      <c r="S142" s="221">
        <v>0</v>
      </c>
      <c r="T142" s="22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3" t="s">
        <v>128</v>
      </c>
      <c r="AT142" s="223" t="s">
        <v>123</v>
      </c>
      <c r="AU142" s="223" t="s">
        <v>81</v>
      </c>
      <c r="AY142" s="15" t="s">
        <v>120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5" t="s">
        <v>79</v>
      </c>
      <c r="BK142" s="224">
        <f>ROUND(I142*H142,2)</f>
        <v>0</v>
      </c>
      <c r="BL142" s="15" t="s">
        <v>128</v>
      </c>
      <c r="BM142" s="223" t="s">
        <v>252</v>
      </c>
    </row>
    <row r="143" s="2" customFormat="1">
      <c r="A143" s="36"/>
      <c r="B143" s="37"/>
      <c r="C143" s="38"/>
      <c r="D143" s="225" t="s">
        <v>130</v>
      </c>
      <c r="E143" s="38"/>
      <c r="F143" s="226" t="s">
        <v>244</v>
      </c>
      <c r="G143" s="38"/>
      <c r="H143" s="38"/>
      <c r="I143" s="130"/>
      <c r="J143" s="38"/>
      <c r="K143" s="38"/>
      <c r="L143" s="42"/>
      <c r="M143" s="227"/>
      <c r="N143" s="228"/>
      <c r="O143" s="82"/>
      <c r="P143" s="82"/>
      <c r="Q143" s="82"/>
      <c r="R143" s="82"/>
      <c r="S143" s="82"/>
      <c r="T143" s="83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130</v>
      </c>
      <c r="AU143" s="15" t="s">
        <v>81</v>
      </c>
    </row>
    <row r="144" s="2" customFormat="1" ht="16.5" customHeight="1">
      <c r="A144" s="36"/>
      <c r="B144" s="37"/>
      <c r="C144" s="229" t="s">
        <v>253</v>
      </c>
      <c r="D144" s="229" t="s">
        <v>176</v>
      </c>
      <c r="E144" s="230" t="s">
        <v>254</v>
      </c>
      <c r="F144" s="231" t="s">
        <v>255</v>
      </c>
      <c r="G144" s="232" t="s">
        <v>196</v>
      </c>
      <c r="H144" s="233">
        <v>6</v>
      </c>
      <c r="I144" s="234"/>
      <c r="J144" s="235">
        <f>ROUND(I144*H144,2)</f>
        <v>0</v>
      </c>
      <c r="K144" s="231" t="s">
        <v>142</v>
      </c>
      <c r="L144" s="236"/>
      <c r="M144" s="237" t="s">
        <v>19</v>
      </c>
      <c r="N144" s="238" t="s">
        <v>43</v>
      </c>
      <c r="O144" s="82"/>
      <c r="P144" s="221">
        <f>O144*H144</f>
        <v>0</v>
      </c>
      <c r="Q144" s="221">
        <v>0.016619999999999999</v>
      </c>
      <c r="R144" s="221">
        <f>Q144*H144</f>
        <v>0.099720000000000003</v>
      </c>
      <c r="S144" s="221">
        <v>0</v>
      </c>
      <c r="T144" s="22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3" t="s">
        <v>180</v>
      </c>
      <c r="AT144" s="223" t="s">
        <v>176</v>
      </c>
      <c r="AU144" s="223" t="s">
        <v>81</v>
      </c>
      <c r="AY144" s="15" t="s">
        <v>120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5" t="s">
        <v>79</v>
      </c>
      <c r="BK144" s="224">
        <f>ROUND(I144*H144,2)</f>
        <v>0</v>
      </c>
      <c r="BL144" s="15" t="s">
        <v>128</v>
      </c>
      <c r="BM144" s="223" t="s">
        <v>256</v>
      </c>
    </row>
    <row r="145" s="2" customFormat="1" ht="16.5" customHeight="1">
      <c r="A145" s="36"/>
      <c r="B145" s="37"/>
      <c r="C145" s="212" t="s">
        <v>257</v>
      </c>
      <c r="D145" s="212" t="s">
        <v>123</v>
      </c>
      <c r="E145" s="213" t="s">
        <v>258</v>
      </c>
      <c r="F145" s="214" t="s">
        <v>259</v>
      </c>
      <c r="G145" s="215" t="s">
        <v>215</v>
      </c>
      <c r="H145" s="216">
        <v>3</v>
      </c>
      <c r="I145" s="217"/>
      <c r="J145" s="218">
        <f>ROUND(I145*H145,2)</f>
        <v>0</v>
      </c>
      <c r="K145" s="214" t="s">
        <v>142</v>
      </c>
      <c r="L145" s="42"/>
      <c r="M145" s="219" t="s">
        <v>19</v>
      </c>
      <c r="N145" s="220" t="s">
        <v>43</v>
      </c>
      <c r="O145" s="82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3" t="s">
        <v>128</v>
      </c>
      <c r="AT145" s="223" t="s">
        <v>123</v>
      </c>
      <c r="AU145" s="223" t="s">
        <v>81</v>
      </c>
      <c r="AY145" s="15" t="s">
        <v>120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5" t="s">
        <v>79</v>
      </c>
      <c r="BK145" s="224">
        <f>ROUND(I145*H145,2)</f>
        <v>0</v>
      </c>
      <c r="BL145" s="15" t="s">
        <v>128</v>
      </c>
      <c r="BM145" s="223" t="s">
        <v>260</v>
      </c>
    </row>
    <row r="146" s="2" customFormat="1">
      <c r="A146" s="36"/>
      <c r="B146" s="37"/>
      <c r="C146" s="38"/>
      <c r="D146" s="225" t="s">
        <v>130</v>
      </c>
      <c r="E146" s="38"/>
      <c r="F146" s="226" t="s">
        <v>261</v>
      </c>
      <c r="G146" s="38"/>
      <c r="H146" s="38"/>
      <c r="I146" s="130"/>
      <c r="J146" s="38"/>
      <c r="K146" s="38"/>
      <c r="L146" s="42"/>
      <c r="M146" s="227"/>
      <c r="N146" s="228"/>
      <c r="O146" s="82"/>
      <c r="P146" s="82"/>
      <c r="Q146" s="82"/>
      <c r="R146" s="82"/>
      <c r="S146" s="82"/>
      <c r="T146" s="83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130</v>
      </c>
      <c r="AU146" s="15" t="s">
        <v>81</v>
      </c>
    </row>
    <row r="147" s="2" customFormat="1" ht="16.5" customHeight="1">
      <c r="A147" s="36"/>
      <c r="B147" s="37"/>
      <c r="C147" s="229" t="s">
        <v>262</v>
      </c>
      <c r="D147" s="229" t="s">
        <v>176</v>
      </c>
      <c r="E147" s="230" t="s">
        <v>263</v>
      </c>
      <c r="F147" s="231" t="s">
        <v>264</v>
      </c>
      <c r="G147" s="232" t="s">
        <v>215</v>
      </c>
      <c r="H147" s="233">
        <v>2</v>
      </c>
      <c r="I147" s="234"/>
      <c r="J147" s="235">
        <f>ROUND(I147*H147,2)</f>
        <v>0</v>
      </c>
      <c r="K147" s="231" t="s">
        <v>142</v>
      </c>
      <c r="L147" s="236"/>
      <c r="M147" s="237" t="s">
        <v>19</v>
      </c>
      <c r="N147" s="238" t="s">
        <v>43</v>
      </c>
      <c r="O147" s="82"/>
      <c r="P147" s="221">
        <f>O147*H147</f>
        <v>0</v>
      </c>
      <c r="Q147" s="221">
        <v>0.0044999999999999997</v>
      </c>
      <c r="R147" s="221">
        <f>Q147*H147</f>
        <v>0.0089999999999999993</v>
      </c>
      <c r="S147" s="221">
        <v>0</v>
      </c>
      <c r="T147" s="22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3" t="s">
        <v>180</v>
      </c>
      <c r="AT147" s="223" t="s">
        <v>176</v>
      </c>
      <c r="AU147" s="223" t="s">
        <v>81</v>
      </c>
      <c r="AY147" s="15" t="s">
        <v>120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5" t="s">
        <v>79</v>
      </c>
      <c r="BK147" s="224">
        <f>ROUND(I147*H147,2)</f>
        <v>0</v>
      </c>
      <c r="BL147" s="15" t="s">
        <v>128</v>
      </c>
      <c r="BM147" s="223" t="s">
        <v>265</v>
      </c>
    </row>
    <row r="148" s="2" customFormat="1" ht="16.5" customHeight="1">
      <c r="A148" s="36"/>
      <c r="B148" s="37"/>
      <c r="C148" s="229" t="s">
        <v>266</v>
      </c>
      <c r="D148" s="229" t="s">
        <v>176</v>
      </c>
      <c r="E148" s="230" t="s">
        <v>267</v>
      </c>
      <c r="F148" s="231" t="s">
        <v>268</v>
      </c>
      <c r="G148" s="232" t="s">
        <v>215</v>
      </c>
      <c r="H148" s="233">
        <v>1</v>
      </c>
      <c r="I148" s="234"/>
      <c r="J148" s="235">
        <f>ROUND(I148*H148,2)</f>
        <v>0</v>
      </c>
      <c r="K148" s="231" t="s">
        <v>142</v>
      </c>
      <c r="L148" s="236"/>
      <c r="M148" s="237" t="s">
        <v>19</v>
      </c>
      <c r="N148" s="238" t="s">
        <v>43</v>
      </c>
      <c r="O148" s="82"/>
      <c r="P148" s="221">
        <f>O148*H148</f>
        <v>0</v>
      </c>
      <c r="Q148" s="221">
        <v>0.0044000000000000003</v>
      </c>
      <c r="R148" s="221">
        <f>Q148*H148</f>
        <v>0.0044000000000000003</v>
      </c>
      <c r="S148" s="221">
        <v>0</v>
      </c>
      <c r="T148" s="22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3" t="s">
        <v>180</v>
      </c>
      <c r="AT148" s="223" t="s">
        <v>176</v>
      </c>
      <c r="AU148" s="223" t="s">
        <v>81</v>
      </c>
      <c r="AY148" s="15" t="s">
        <v>120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5" t="s">
        <v>79</v>
      </c>
      <c r="BK148" s="224">
        <f>ROUND(I148*H148,2)</f>
        <v>0</v>
      </c>
      <c r="BL148" s="15" t="s">
        <v>128</v>
      </c>
      <c r="BM148" s="223" t="s">
        <v>269</v>
      </c>
    </row>
    <row r="149" s="2" customFormat="1" ht="16.5" customHeight="1">
      <c r="A149" s="36"/>
      <c r="B149" s="37"/>
      <c r="C149" s="212" t="s">
        <v>270</v>
      </c>
      <c r="D149" s="212" t="s">
        <v>123</v>
      </c>
      <c r="E149" s="213" t="s">
        <v>271</v>
      </c>
      <c r="F149" s="214" t="s">
        <v>272</v>
      </c>
      <c r="G149" s="215" t="s">
        <v>215</v>
      </c>
      <c r="H149" s="216">
        <v>1</v>
      </c>
      <c r="I149" s="217"/>
      <c r="J149" s="218">
        <f>ROUND(I149*H149,2)</f>
        <v>0</v>
      </c>
      <c r="K149" s="214" t="s">
        <v>142</v>
      </c>
      <c r="L149" s="42"/>
      <c r="M149" s="219" t="s">
        <v>19</v>
      </c>
      <c r="N149" s="220" t="s">
        <v>43</v>
      </c>
      <c r="O149" s="82"/>
      <c r="P149" s="221">
        <f>O149*H149</f>
        <v>0</v>
      </c>
      <c r="Q149" s="221">
        <v>0.011469999999999999</v>
      </c>
      <c r="R149" s="221">
        <f>Q149*H149</f>
        <v>0.011469999999999999</v>
      </c>
      <c r="S149" s="221">
        <v>0</v>
      </c>
      <c r="T149" s="22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3" t="s">
        <v>128</v>
      </c>
      <c r="AT149" s="223" t="s">
        <v>123</v>
      </c>
      <c r="AU149" s="223" t="s">
        <v>81</v>
      </c>
      <c r="AY149" s="15" t="s">
        <v>120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5" t="s">
        <v>79</v>
      </c>
      <c r="BK149" s="224">
        <f>ROUND(I149*H149,2)</f>
        <v>0</v>
      </c>
      <c r="BL149" s="15" t="s">
        <v>128</v>
      </c>
      <c r="BM149" s="223" t="s">
        <v>273</v>
      </c>
    </row>
    <row r="150" s="2" customFormat="1">
      <c r="A150" s="36"/>
      <c r="B150" s="37"/>
      <c r="C150" s="38"/>
      <c r="D150" s="225" t="s">
        <v>130</v>
      </c>
      <c r="E150" s="38"/>
      <c r="F150" s="226" t="s">
        <v>274</v>
      </c>
      <c r="G150" s="38"/>
      <c r="H150" s="38"/>
      <c r="I150" s="130"/>
      <c r="J150" s="38"/>
      <c r="K150" s="38"/>
      <c r="L150" s="42"/>
      <c r="M150" s="227"/>
      <c r="N150" s="228"/>
      <c r="O150" s="82"/>
      <c r="P150" s="82"/>
      <c r="Q150" s="82"/>
      <c r="R150" s="82"/>
      <c r="S150" s="82"/>
      <c r="T150" s="83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130</v>
      </c>
      <c r="AU150" s="15" t="s">
        <v>81</v>
      </c>
    </row>
    <row r="151" s="2" customFormat="1" ht="16.5" customHeight="1">
      <c r="A151" s="36"/>
      <c r="B151" s="37"/>
      <c r="C151" s="229" t="s">
        <v>275</v>
      </c>
      <c r="D151" s="229" t="s">
        <v>176</v>
      </c>
      <c r="E151" s="230" t="s">
        <v>276</v>
      </c>
      <c r="F151" s="231" t="s">
        <v>277</v>
      </c>
      <c r="G151" s="232" t="s">
        <v>215</v>
      </c>
      <c r="H151" s="233">
        <v>1</v>
      </c>
      <c r="I151" s="234"/>
      <c r="J151" s="235">
        <f>ROUND(I151*H151,2)</f>
        <v>0</v>
      </c>
      <c r="K151" s="231" t="s">
        <v>142</v>
      </c>
      <c r="L151" s="236"/>
      <c r="M151" s="237" t="s">
        <v>19</v>
      </c>
      <c r="N151" s="238" t="s">
        <v>43</v>
      </c>
      <c r="O151" s="82"/>
      <c r="P151" s="221">
        <f>O151*H151</f>
        <v>0</v>
      </c>
      <c r="Q151" s="221">
        <v>0.39600000000000002</v>
      </c>
      <c r="R151" s="221">
        <f>Q151*H151</f>
        <v>0.39600000000000002</v>
      </c>
      <c r="S151" s="221">
        <v>0</v>
      </c>
      <c r="T151" s="22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3" t="s">
        <v>180</v>
      </c>
      <c r="AT151" s="223" t="s">
        <v>176</v>
      </c>
      <c r="AU151" s="223" t="s">
        <v>81</v>
      </c>
      <c r="AY151" s="15" t="s">
        <v>120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5" t="s">
        <v>79</v>
      </c>
      <c r="BK151" s="224">
        <f>ROUND(I151*H151,2)</f>
        <v>0</v>
      </c>
      <c r="BL151" s="15" t="s">
        <v>128</v>
      </c>
      <c r="BM151" s="223" t="s">
        <v>278</v>
      </c>
    </row>
    <row r="152" s="2" customFormat="1" ht="16.5" customHeight="1">
      <c r="A152" s="36"/>
      <c r="B152" s="37"/>
      <c r="C152" s="212" t="s">
        <v>279</v>
      </c>
      <c r="D152" s="212" t="s">
        <v>123</v>
      </c>
      <c r="E152" s="213" t="s">
        <v>280</v>
      </c>
      <c r="F152" s="214" t="s">
        <v>281</v>
      </c>
      <c r="G152" s="215" t="s">
        <v>215</v>
      </c>
      <c r="H152" s="216">
        <v>1</v>
      </c>
      <c r="I152" s="217"/>
      <c r="J152" s="218">
        <f>ROUND(I152*H152,2)</f>
        <v>0</v>
      </c>
      <c r="K152" s="214" t="s">
        <v>127</v>
      </c>
      <c r="L152" s="42"/>
      <c r="M152" s="219" t="s">
        <v>19</v>
      </c>
      <c r="N152" s="220" t="s">
        <v>43</v>
      </c>
      <c r="O152" s="82"/>
      <c r="P152" s="221">
        <f>O152*H152</f>
        <v>0</v>
      </c>
      <c r="Q152" s="221">
        <v>0.027529999999999999</v>
      </c>
      <c r="R152" s="221">
        <f>Q152*H152</f>
        <v>0.027529999999999999</v>
      </c>
      <c r="S152" s="221">
        <v>0</v>
      </c>
      <c r="T152" s="22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3" t="s">
        <v>128</v>
      </c>
      <c r="AT152" s="223" t="s">
        <v>123</v>
      </c>
      <c r="AU152" s="223" t="s">
        <v>81</v>
      </c>
      <c r="AY152" s="15" t="s">
        <v>120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5" t="s">
        <v>79</v>
      </c>
      <c r="BK152" s="224">
        <f>ROUND(I152*H152,2)</f>
        <v>0</v>
      </c>
      <c r="BL152" s="15" t="s">
        <v>128</v>
      </c>
      <c r="BM152" s="223" t="s">
        <v>282</v>
      </c>
    </row>
    <row r="153" s="2" customFormat="1">
      <c r="A153" s="36"/>
      <c r="B153" s="37"/>
      <c r="C153" s="38"/>
      <c r="D153" s="225" t="s">
        <v>130</v>
      </c>
      <c r="E153" s="38"/>
      <c r="F153" s="226" t="s">
        <v>283</v>
      </c>
      <c r="G153" s="38"/>
      <c r="H153" s="38"/>
      <c r="I153" s="130"/>
      <c r="J153" s="38"/>
      <c r="K153" s="38"/>
      <c r="L153" s="42"/>
      <c r="M153" s="227"/>
      <c r="N153" s="228"/>
      <c r="O153" s="82"/>
      <c r="P153" s="82"/>
      <c r="Q153" s="82"/>
      <c r="R153" s="82"/>
      <c r="S153" s="82"/>
      <c r="T153" s="83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130</v>
      </c>
      <c r="AU153" s="15" t="s">
        <v>81</v>
      </c>
    </row>
    <row r="154" s="2" customFormat="1" ht="16.5" customHeight="1">
      <c r="A154" s="36"/>
      <c r="B154" s="37"/>
      <c r="C154" s="229" t="s">
        <v>284</v>
      </c>
      <c r="D154" s="229" t="s">
        <v>176</v>
      </c>
      <c r="E154" s="230" t="s">
        <v>285</v>
      </c>
      <c r="F154" s="231" t="s">
        <v>286</v>
      </c>
      <c r="G154" s="232" t="s">
        <v>215</v>
      </c>
      <c r="H154" s="233">
        <v>1</v>
      </c>
      <c r="I154" s="234"/>
      <c r="J154" s="235">
        <f>ROUND(I154*H154,2)</f>
        <v>0</v>
      </c>
      <c r="K154" s="231" t="s">
        <v>142</v>
      </c>
      <c r="L154" s="236"/>
      <c r="M154" s="237" t="s">
        <v>19</v>
      </c>
      <c r="N154" s="238" t="s">
        <v>43</v>
      </c>
      <c r="O154" s="82"/>
      <c r="P154" s="221">
        <f>O154*H154</f>
        <v>0</v>
      </c>
      <c r="Q154" s="221">
        <v>2.1000000000000001</v>
      </c>
      <c r="R154" s="221">
        <f>Q154*H154</f>
        <v>2.1000000000000001</v>
      </c>
      <c r="S154" s="221">
        <v>0</v>
      </c>
      <c r="T154" s="22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3" t="s">
        <v>180</v>
      </c>
      <c r="AT154" s="223" t="s">
        <v>176</v>
      </c>
      <c r="AU154" s="223" t="s">
        <v>81</v>
      </c>
      <c r="AY154" s="15" t="s">
        <v>120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5" t="s">
        <v>79</v>
      </c>
      <c r="BK154" s="224">
        <f>ROUND(I154*H154,2)</f>
        <v>0</v>
      </c>
      <c r="BL154" s="15" t="s">
        <v>128</v>
      </c>
      <c r="BM154" s="223" t="s">
        <v>287</v>
      </c>
    </row>
    <row r="155" s="2" customFormat="1" ht="16.5" customHeight="1">
      <c r="A155" s="36"/>
      <c r="B155" s="37"/>
      <c r="C155" s="212" t="s">
        <v>288</v>
      </c>
      <c r="D155" s="212" t="s">
        <v>123</v>
      </c>
      <c r="E155" s="213" t="s">
        <v>289</v>
      </c>
      <c r="F155" s="214" t="s">
        <v>290</v>
      </c>
      <c r="G155" s="215" t="s">
        <v>215</v>
      </c>
      <c r="H155" s="216">
        <v>1</v>
      </c>
      <c r="I155" s="217"/>
      <c r="J155" s="218">
        <f>ROUND(I155*H155,2)</f>
        <v>0</v>
      </c>
      <c r="K155" s="214" t="s">
        <v>19</v>
      </c>
      <c r="L155" s="42"/>
      <c r="M155" s="219" t="s">
        <v>19</v>
      </c>
      <c r="N155" s="220" t="s">
        <v>43</v>
      </c>
      <c r="O155" s="82"/>
      <c r="P155" s="221">
        <f>O155*H155</f>
        <v>0</v>
      </c>
      <c r="Q155" s="221">
        <v>0.011469999999999999</v>
      </c>
      <c r="R155" s="221">
        <f>Q155*H155</f>
        <v>0.011469999999999999</v>
      </c>
      <c r="S155" s="221">
        <v>0</v>
      </c>
      <c r="T155" s="22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3" t="s">
        <v>128</v>
      </c>
      <c r="AT155" s="223" t="s">
        <v>123</v>
      </c>
      <c r="AU155" s="223" t="s">
        <v>81</v>
      </c>
      <c r="AY155" s="15" t="s">
        <v>120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5" t="s">
        <v>79</v>
      </c>
      <c r="BK155" s="224">
        <f>ROUND(I155*H155,2)</f>
        <v>0</v>
      </c>
      <c r="BL155" s="15" t="s">
        <v>128</v>
      </c>
      <c r="BM155" s="223" t="s">
        <v>291</v>
      </c>
    </row>
    <row r="156" s="2" customFormat="1">
      <c r="A156" s="36"/>
      <c r="B156" s="37"/>
      <c r="C156" s="38"/>
      <c r="D156" s="225" t="s">
        <v>130</v>
      </c>
      <c r="E156" s="38"/>
      <c r="F156" s="226" t="s">
        <v>283</v>
      </c>
      <c r="G156" s="38"/>
      <c r="H156" s="38"/>
      <c r="I156" s="130"/>
      <c r="J156" s="38"/>
      <c r="K156" s="38"/>
      <c r="L156" s="42"/>
      <c r="M156" s="227"/>
      <c r="N156" s="228"/>
      <c r="O156" s="82"/>
      <c r="P156" s="82"/>
      <c r="Q156" s="82"/>
      <c r="R156" s="82"/>
      <c r="S156" s="82"/>
      <c r="T156" s="83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130</v>
      </c>
      <c r="AU156" s="15" t="s">
        <v>81</v>
      </c>
    </row>
    <row r="157" s="2" customFormat="1" ht="16.5" customHeight="1">
      <c r="A157" s="36"/>
      <c r="B157" s="37"/>
      <c r="C157" s="229" t="s">
        <v>292</v>
      </c>
      <c r="D157" s="229" t="s">
        <v>176</v>
      </c>
      <c r="E157" s="230" t="s">
        <v>293</v>
      </c>
      <c r="F157" s="231" t="s">
        <v>294</v>
      </c>
      <c r="G157" s="232" t="s">
        <v>215</v>
      </c>
      <c r="H157" s="233">
        <v>1</v>
      </c>
      <c r="I157" s="234"/>
      <c r="J157" s="235">
        <f>ROUND(I157*H157,2)</f>
        <v>0</v>
      </c>
      <c r="K157" s="231" t="s">
        <v>19</v>
      </c>
      <c r="L157" s="236"/>
      <c r="M157" s="237" t="s">
        <v>19</v>
      </c>
      <c r="N157" s="238" t="s">
        <v>43</v>
      </c>
      <c r="O157" s="82"/>
      <c r="P157" s="221">
        <f>O157*H157</f>
        <v>0</v>
      </c>
      <c r="Q157" s="221">
        <v>0.021000000000000001</v>
      </c>
      <c r="R157" s="221">
        <f>Q157*H157</f>
        <v>0.021000000000000001</v>
      </c>
      <c r="S157" s="221">
        <v>0</v>
      </c>
      <c r="T157" s="22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3" t="s">
        <v>180</v>
      </c>
      <c r="AT157" s="223" t="s">
        <v>176</v>
      </c>
      <c r="AU157" s="223" t="s">
        <v>81</v>
      </c>
      <c r="AY157" s="15" t="s">
        <v>120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5" t="s">
        <v>79</v>
      </c>
      <c r="BK157" s="224">
        <f>ROUND(I157*H157,2)</f>
        <v>0</v>
      </c>
      <c r="BL157" s="15" t="s">
        <v>128</v>
      </c>
      <c r="BM157" s="223" t="s">
        <v>295</v>
      </c>
    </row>
    <row r="158" s="2" customFormat="1" ht="16.5" customHeight="1">
      <c r="A158" s="36"/>
      <c r="B158" s="37"/>
      <c r="C158" s="212" t="s">
        <v>296</v>
      </c>
      <c r="D158" s="212" t="s">
        <v>123</v>
      </c>
      <c r="E158" s="213" t="s">
        <v>297</v>
      </c>
      <c r="F158" s="214" t="s">
        <v>298</v>
      </c>
      <c r="G158" s="215" t="s">
        <v>215</v>
      </c>
      <c r="H158" s="216">
        <v>1</v>
      </c>
      <c r="I158" s="217"/>
      <c r="J158" s="218">
        <f>ROUND(I158*H158,2)</f>
        <v>0</v>
      </c>
      <c r="K158" s="214" t="s">
        <v>19</v>
      </c>
      <c r="L158" s="42"/>
      <c r="M158" s="219" t="s">
        <v>19</v>
      </c>
      <c r="N158" s="220" t="s">
        <v>43</v>
      </c>
      <c r="O158" s="82"/>
      <c r="P158" s="221">
        <f>O158*H158</f>
        <v>0</v>
      </c>
      <c r="Q158" s="221">
        <v>0.0066</v>
      </c>
      <c r="R158" s="221">
        <f>Q158*H158</f>
        <v>0.0066</v>
      </c>
      <c r="S158" s="221">
        <v>0</v>
      </c>
      <c r="T158" s="22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3" t="s">
        <v>128</v>
      </c>
      <c r="AT158" s="223" t="s">
        <v>123</v>
      </c>
      <c r="AU158" s="223" t="s">
        <v>81</v>
      </c>
      <c r="AY158" s="15" t="s">
        <v>120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5" t="s">
        <v>79</v>
      </c>
      <c r="BK158" s="224">
        <f>ROUND(I158*H158,2)</f>
        <v>0</v>
      </c>
      <c r="BL158" s="15" t="s">
        <v>128</v>
      </c>
      <c r="BM158" s="223" t="s">
        <v>299</v>
      </c>
    </row>
    <row r="159" s="2" customFormat="1">
      <c r="A159" s="36"/>
      <c r="B159" s="37"/>
      <c r="C159" s="38"/>
      <c r="D159" s="225" t="s">
        <v>130</v>
      </c>
      <c r="E159" s="38"/>
      <c r="F159" s="226" t="s">
        <v>300</v>
      </c>
      <c r="G159" s="38"/>
      <c r="H159" s="38"/>
      <c r="I159" s="130"/>
      <c r="J159" s="38"/>
      <c r="K159" s="38"/>
      <c r="L159" s="42"/>
      <c r="M159" s="227"/>
      <c r="N159" s="228"/>
      <c r="O159" s="82"/>
      <c r="P159" s="82"/>
      <c r="Q159" s="82"/>
      <c r="R159" s="82"/>
      <c r="S159" s="82"/>
      <c r="T159" s="83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130</v>
      </c>
      <c r="AU159" s="15" t="s">
        <v>81</v>
      </c>
    </row>
    <row r="160" s="2" customFormat="1" ht="21.75" customHeight="1">
      <c r="A160" s="36"/>
      <c r="B160" s="37"/>
      <c r="C160" s="212" t="s">
        <v>301</v>
      </c>
      <c r="D160" s="212" t="s">
        <v>123</v>
      </c>
      <c r="E160" s="213" t="s">
        <v>302</v>
      </c>
      <c r="F160" s="214" t="s">
        <v>303</v>
      </c>
      <c r="G160" s="215" t="s">
        <v>141</v>
      </c>
      <c r="H160" s="216">
        <v>3</v>
      </c>
      <c r="I160" s="217"/>
      <c r="J160" s="218">
        <f>ROUND(I160*H160,2)</f>
        <v>0</v>
      </c>
      <c r="K160" s="214" t="s">
        <v>142</v>
      </c>
      <c r="L160" s="42"/>
      <c r="M160" s="219" t="s">
        <v>19</v>
      </c>
      <c r="N160" s="220" t="s">
        <v>43</v>
      </c>
      <c r="O160" s="82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3" t="s">
        <v>128</v>
      </c>
      <c r="AT160" s="223" t="s">
        <v>123</v>
      </c>
      <c r="AU160" s="223" t="s">
        <v>81</v>
      </c>
      <c r="AY160" s="15" t="s">
        <v>120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5" t="s">
        <v>79</v>
      </c>
      <c r="BK160" s="224">
        <f>ROUND(I160*H160,2)</f>
        <v>0</v>
      </c>
      <c r="BL160" s="15" t="s">
        <v>128</v>
      </c>
      <c r="BM160" s="223" t="s">
        <v>304</v>
      </c>
    </row>
    <row r="161" s="2" customFormat="1">
      <c r="A161" s="36"/>
      <c r="B161" s="37"/>
      <c r="C161" s="38"/>
      <c r="D161" s="225" t="s">
        <v>130</v>
      </c>
      <c r="E161" s="38"/>
      <c r="F161" s="226" t="s">
        <v>305</v>
      </c>
      <c r="G161" s="38"/>
      <c r="H161" s="38"/>
      <c r="I161" s="130"/>
      <c r="J161" s="38"/>
      <c r="K161" s="38"/>
      <c r="L161" s="42"/>
      <c r="M161" s="227"/>
      <c r="N161" s="228"/>
      <c r="O161" s="82"/>
      <c r="P161" s="82"/>
      <c r="Q161" s="82"/>
      <c r="R161" s="82"/>
      <c r="S161" s="82"/>
      <c r="T161" s="83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130</v>
      </c>
      <c r="AU161" s="15" t="s">
        <v>81</v>
      </c>
    </row>
    <row r="162" s="2" customFormat="1" ht="16.5" customHeight="1">
      <c r="A162" s="36"/>
      <c r="B162" s="37"/>
      <c r="C162" s="212" t="s">
        <v>306</v>
      </c>
      <c r="D162" s="212" t="s">
        <v>123</v>
      </c>
      <c r="E162" s="213" t="s">
        <v>307</v>
      </c>
      <c r="F162" s="214" t="s">
        <v>308</v>
      </c>
      <c r="G162" s="215" t="s">
        <v>215</v>
      </c>
      <c r="H162" s="216">
        <v>1</v>
      </c>
      <c r="I162" s="217"/>
      <c r="J162" s="218">
        <f>ROUND(I162*H162,2)</f>
        <v>0</v>
      </c>
      <c r="K162" s="214" t="s">
        <v>127</v>
      </c>
      <c r="L162" s="42"/>
      <c r="M162" s="219" t="s">
        <v>19</v>
      </c>
      <c r="N162" s="220" t="s">
        <v>43</v>
      </c>
      <c r="O162" s="82"/>
      <c r="P162" s="221">
        <f>O162*H162</f>
        <v>0</v>
      </c>
      <c r="Q162" s="221">
        <v>0.0070200000000000002</v>
      </c>
      <c r="R162" s="221">
        <f>Q162*H162</f>
        <v>0.0070200000000000002</v>
      </c>
      <c r="S162" s="221">
        <v>0</v>
      </c>
      <c r="T162" s="22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3" t="s">
        <v>128</v>
      </c>
      <c r="AT162" s="223" t="s">
        <v>123</v>
      </c>
      <c r="AU162" s="223" t="s">
        <v>81</v>
      </c>
      <c r="AY162" s="15" t="s">
        <v>120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5" t="s">
        <v>79</v>
      </c>
      <c r="BK162" s="224">
        <f>ROUND(I162*H162,2)</f>
        <v>0</v>
      </c>
      <c r="BL162" s="15" t="s">
        <v>128</v>
      </c>
      <c r="BM162" s="223" t="s">
        <v>309</v>
      </c>
    </row>
    <row r="163" s="2" customFormat="1">
      <c r="A163" s="36"/>
      <c r="B163" s="37"/>
      <c r="C163" s="38"/>
      <c r="D163" s="225" t="s">
        <v>130</v>
      </c>
      <c r="E163" s="38"/>
      <c r="F163" s="226" t="s">
        <v>310</v>
      </c>
      <c r="G163" s="38"/>
      <c r="H163" s="38"/>
      <c r="I163" s="130"/>
      <c r="J163" s="38"/>
      <c r="K163" s="38"/>
      <c r="L163" s="42"/>
      <c r="M163" s="227"/>
      <c r="N163" s="228"/>
      <c r="O163" s="82"/>
      <c r="P163" s="82"/>
      <c r="Q163" s="82"/>
      <c r="R163" s="82"/>
      <c r="S163" s="82"/>
      <c r="T163" s="83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130</v>
      </c>
      <c r="AU163" s="15" t="s">
        <v>81</v>
      </c>
    </row>
    <row r="164" s="2" customFormat="1" ht="16.5" customHeight="1">
      <c r="A164" s="36"/>
      <c r="B164" s="37"/>
      <c r="C164" s="229" t="s">
        <v>311</v>
      </c>
      <c r="D164" s="229" t="s">
        <v>176</v>
      </c>
      <c r="E164" s="230" t="s">
        <v>312</v>
      </c>
      <c r="F164" s="231" t="s">
        <v>313</v>
      </c>
      <c r="G164" s="232" t="s">
        <v>215</v>
      </c>
      <c r="H164" s="233">
        <v>1</v>
      </c>
      <c r="I164" s="234"/>
      <c r="J164" s="235">
        <f>ROUND(I164*H164,2)</f>
        <v>0</v>
      </c>
      <c r="K164" s="231" t="s">
        <v>19</v>
      </c>
      <c r="L164" s="236"/>
      <c r="M164" s="237" t="s">
        <v>19</v>
      </c>
      <c r="N164" s="238" t="s">
        <v>43</v>
      </c>
      <c r="O164" s="82"/>
      <c r="P164" s="221">
        <f>O164*H164</f>
        <v>0</v>
      </c>
      <c r="Q164" s="221">
        <v>0.112</v>
      </c>
      <c r="R164" s="221">
        <f>Q164*H164</f>
        <v>0.112</v>
      </c>
      <c r="S164" s="221">
        <v>0</v>
      </c>
      <c r="T164" s="22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3" t="s">
        <v>180</v>
      </c>
      <c r="AT164" s="223" t="s">
        <v>176</v>
      </c>
      <c r="AU164" s="223" t="s">
        <v>81</v>
      </c>
      <c r="AY164" s="15" t="s">
        <v>120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5" t="s">
        <v>79</v>
      </c>
      <c r="BK164" s="224">
        <f>ROUND(I164*H164,2)</f>
        <v>0</v>
      </c>
      <c r="BL164" s="15" t="s">
        <v>128</v>
      </c>
      <c r="BM164" s="223" t="s">
        <v>314</v>
      </c>
    </row>
    <row r="165" s="2" customFormat="1" ht="16.5" customHeight="1">
      <c r="A165" s="36"/>
      <c r="B165" s="37"/>
      <c r="C165" s="212" t="s">
        <v>315</v>
      </c>
      <c r="D165" s="212" t="s">
        <v>123</v>
      </c>
      <c r="E165" s="213" t="s">
        <v>316</v>
      </c>
      <c r="F165" s="214" t="s">
        <v>317</v>
      </c>
      <c r="G165" s="215" t="s">
        <v>196</v>
      </c>
      <c r="H165" s="216">
        <v>12</v>
      </c>
      <c r="I165" s="217"/>
      <c r="J165" s="218">
        <f>ROUND(I165*H165,2)</f>
        <v>0</v>
      </c>
      <c r="K165" s="214" t="s">
        <v>127</v>
      </c>
      <c r="L165" s="42"/>
      <c r="M165" s="219" t="s">
        <v>19</v>
      </c>
      <c r="N165" s="220" t="s">
        <v>43</v>
      </c>
      <c r="O165" s="82"/>
      <c r="P165" s="221">
        <f>O165*H165</f>
        <v>0</v>
      </c>
      <c r="Q165" s="221">
        <v>6.0000000000000002E-05</v>
      </c>
      <c r="R165" s="221">
        <f>Q165*H165</f>
        <v>0.00072000000000000005</v>
      </c>
      <c r="S165" s="221">
        <v>0</v>
      </c>
      <c r="T165" s="22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3" t="s">
        <v>128</v>
      </c>
      <c r="AT165" s="223" t="s">
        <v>123</v>
      </c>
      <c r="AU165" s="223" t="s">
        <v>81</v>
      </c>
      <c r="AY165" s="15" t="s">
        <v>120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5" t="s">
        <v>79</v>
      </c>
      <c r="BK165" s="224">
        <f>ROUND(I165*H165,2)</f>
        <v>0</v>
      </c>
      <c r="BL165" s="15" t="s">
        <v>128</v>
      </c>
      <c r="BM165" s="223" t="s">
        <v>318</v>
      </c>
    </row>
    <row r="166" s="12" customFormat="1" ht="22.8" customHeight="1">
      <c r="A166" s="12"/>
      <c r="B166" s="196"/>
      <c r="C166" s="197"/>
      <c r="D166" s="198" t="s">
        <v>71</v>
      </c>
      <c r="E166" s="210" t="s">
        <v>319</v>
      </c>
      <c r="F166" s="210" t="s">
        <v>320</v>
      </c>
      <c r="G166" s="197"/>
      <c r="H166" s="197"/>
      <c r="I166" s="200"/>
      <c r="J166" s="211">
        <f>BK166</f>
        <v>0</v>
      </c>
      <c r="K166" s="197"/>
      <c r="L166" s="202"/>
      <c r="M166" s="203"/>
      <c r="N166" s="204"/>
      <c r="O166" s="204"/>
      <c r="P166" s="205">
        <f>SUM(P167:P170)</f>
        <v>0</v>
      </c>
      <c r="Q166" s="204"/>
      <c r="R166" s="205">
        <f>SUM(R167:R170)</f>
        <v>0.0086</v>
      </c>
      <c r="S166" s="204"/>
      <c r="T166" s="206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7" t="s">
        <v>79</v>
      </c>
      <c r="AT166" s="208" t="s">
        <v>71</v>
      </c>
      <c r="AU166" s="208" t="s">
        <v>79</v>
      </c>
      <c r="AY166" s="207" t="s">
        <v>120</v>
      </c>
      <c r="BK166" s="209">
        <f>SUM(BK167:BK170)</f>
        <v>0</v>
      </c>
    </row>
    <row r="167" s="2" customFormat="1" ht="16.5" customHeight="1">
      <c r="A167" s="36"/>
      <c r="B167" s="37"/>
      <c r="C167" s="212" t="s">
        <v>321</v>
      </c>
      <c r="D167" s="212" t="s">
        <v>123</v>
      </c>
      <c r="E167" s="213" t="s">
        <v>322</v>
      </c>
      <c r="F167" s="214" t="s">
        <v>323</v>
      </c>
      <c r="G167" s="215" t="s">
        <v>215</v>
      </c>
      <c r="H167" s="216">
        <v>10</v>
      </c>
      <c r="I167" s="217"/>
      <c r="J167" s="218">
        <f>ROUND(I167*H167,2)</f>
        <v>0</v>
      </c>
      <c r="K167" s="214" t="s">
        <v>142</v>
      </c>
      <c r="L167" s="42"/>
      <c r="M167" s="219" t="s">
        <v>19</v>
      </c>
      <c r="N167" s="220" t="s">
        <v>43</v>
      </c>
      <c r="O167" s="82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3" t="s">
        <v>128</v>
      </c>
      <c r="AT167" s="223" t="s">
        <v>123</v>
      </c>
      <c r="AU167" s="223" t="s">
        <v>81</v>
      </c>
      <c r="AY167" s="15" t="s">
        <v>120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5" t="s">
        <v>79</v>
      </c>
      <c r="BK167" s="224">
        <f>ROUND(I167*H167,2)</f>
        <v>0</v>
      </c>
      <c r="BL167" s="15" t="s">
        <v>128</v>
      </c>
      <c r="BM167" s="223" t="s">
        <v>324</v>
      </c>
    </row>
    <row r="168" s="2" customFormat="1">
      <c r="A168" s="36"/>
      <c r="B168" s="37"/>
      <c r="C168" s="38"/>
      <c r="D168" s="225" t="s">
        <v>130</v>
      </c>
      <c r="E168" s="38"/>
      <c r="F168" s="226" t="s">
        <v>325</v>
      </c>
      <c r="G168" s="38"/>
      <c r="H168" s="38"/>
      <c r="I168" s="130"/>
      <c r="J168" s="38"/>
      <c r="K168" s="38"/>
      <c r="L168" s="42"/>
      <c r="M168" s="227"/>
      <c r="N168" s="228"/>
      <c r="O168" s="82"/>
      <c r="P168" s="82"/>
      <c r="Q168" s="82"/>
      <c r="R168" s="82"/>
      <c r="S168" s="82"/>
      <c r="T168" s="83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130</v>
      </c>
      <c r="AU168" s="15" t="s">
        <v>81</v>
      </c>
    </row>
    <row r="169" s="2" customFormat="1" ht="16.5" customHeight="1">
      <c r="A169" s="36"/>
      <c r="B169" s="37"/>
      <c r="C169" s="212" t="s">
        <v>326</v>
      </c>
      <c r="D169" s="212" t="s">
        <v>123</v>
      </c>
      <c r="E169" s="213" t="s">
        <v>327</v>
      </c>
      <c r="F169" s="214" t="s">
        <v>328</v>
      </c>
      <c r="G169" s="215" t="s">
        <v>196</v>
      </c>
      <c r="H169" s="216">
        <v>5</v>
      </c>
      <c r="I169" s="217"/>
      <c r="J169" s="218">
        <f>ROUND(I169*H169,2)</f>
        <v>0</v>
      </c>
      <c r="K169" s="214" t="s">
        <v>142</v>
      </c>
      <c r="L169" s="42"/>
      <c r="M169" s="219" t="s">
        <v>19</v>
      </c>
      <c r="N169" s="220" t="s">
        <v>43</v>
      </c>
      <c r="O169" s="82"/>
      <c r="P169" s="221">
        <f>O169*H169</f>
        <v>0</v>
      </c>
      <c r="Q169" s="221">
        <v>0.00172</v>
      </c>
      <c r="R169" s="221">
        <f>Q169*H169</f>
        <v>0.0086</v>
      </c>
      <c r="S169" s="221">
        <v>0</v>
      </c>
      <c r="T169" s="22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3" t="s">
        <v>128</v>
      </c>
      <c r="AT169" s="223" t="s">
        <v>123</v>
      </c>
      <c r="AU169" s="223" t="s">
        <v>81</v>
      </c>
      <c r="AY169" s="15" t="s">
        <v>120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5" t="s">
        <v>79</v>
      </c>
      <c r="BK169" s="224">
        <f>ROUND(I169*H169,2)</f>
        <v>0</v>
      </c>
      <c r="BL169" s="15" t="s">
        <v>128</v>
      </c>
      <c r="BM169" s="223" t="s">
        <v>329</v>
      </c>
    </row>
    <row r="170" s="2" customFormat="1">
      <c r="A170" s="36"/>
      <c r="B170" s="37"/>
      <c r="C170" s="38"/>
      <c r="D170" s="225" t="s">
        <v>130</v>
      </c>
      <c r="E170" s="38"/>
      <c r="F170" s="226" t="s">
        <v>330</v>
      </c>
      <c r="G170" s="38"/>
      <c r="H170" s="38"/>
      <c r="I170" s="130"/>
      <c r="J170" s="38"/>
      <c r="K170" s="38"/>
      <c r="L170" s="42"/>
      <c r="M170" s="227"/>
      <c r="N170" s="228"/>
      <c r="O170" s="82"/>
      <c r="P170" s="82"/>
      <c r="Q170" s="82"/>
      <c r="R170" s="82"/>
      <c r="S170" s="82"/>
      <c r="T170" s="83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130</v>
      </c>
      <c r="AU170" s="15" t="s">
        <v>81</v>
      </c>
    </row>
    <row r="171" s="12" customFormat="1" ht="22.8" customHeight="1">
      <c r="A171" s="12"/>
      <c r="B171" s="196"/>
      <c r="C171" s="197"/>
      <c r="D171" s="198" t="s">
        <v>71</v>
      </c>
      <c r="E171" s="210" t="s">
        <v>331</v>
      </c>
      <c r="F171" s="210" t="s">
        <v>332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SUM(P172:P177)</f>
        <v>0</v>
      </c>
      <c r="Q171" s="204"/>
      <c r="R171" s="205">
        <f>SUM(R172:R177)</f>
        <v>0</v>
      </c>
      <c r="S171" s="204"/>
      <c r="T171" s="206">
        <f>SUM(T172:T177)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79</v>
      </c>
      <c r="AT171" s="208" t="s">
        <v>71</v>
      </c>
      <c r="AU171" s="208" t="s">
        <v>79</v>
      </c>
      <c r="AY171" s="207" t="s">
        <v>120</v>
      </c>
      <c r="BK171" s="209">
        <f>SUM(BK172:BK177)</f>
        <v>0</v>
      </c>
    </row>
    <row r="172" s="2" customFormat="1" ht="16.5" customHeight="1">
      <c r="A172" s="36"/>
      <c r="B172" s="37"/>
      <c r="C172" s="212" t="s">
        <v>333</v>
      </c>
      <c r="D172" s="212" t="s">
        <v>123</v>
      </c>
      <c r="E172" s="213" t="s">
        <v>334</v>
      </c>
      <c r="F172" s="214" t="s">
        <v>335</v>
      </c>
      <c r="G172" s="215" t="s">
        <v>141</v>
      </c>
      <c r="H172" s="216">
        <v>12</v>
      </c>
      <c r="I172" s="217"/>
      <c r="J172" s="218">
        <f>ROUND(I172*H172,2)</f>
        <v>0</v>
      </c>
      <c r="K172" s="214" t="s">
        <v>127</v>
      </c>
      <c r="L172" s="42"/>
      <c r="M172" s="219" t="s">
        <v>19</v>
      </c>
      <c r="N172" s="220" t="s">
        <v>43</v>
      </c>
      <c r="O172" s="82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3" t="s">
        <v>128</v>
      </c>
      <c r="AT172" s="223" t="s">
        <v>123</v>
      </c>
      <c r="AU172" s="223" t="s">
        <v>81</v>
      </c>
      <c r="AY172" s="15" t="s">
        <v>120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5" t="s">
        <v>79</v>
      </c>
      <c r="BK172" s="224">
        <f>ROUND(I172*H172,2)</f>
        <v>0</v>
      </c>
      <c r="BL172" s="15" t="s">
        <v>128</v>
      </c>
      <c r="BM172" s="223" t="s">
        <v>336</v>
      </c>
    </row>
    <row r="173" s="2" customFormat="1">
      <c r="A173" s="36"/>
      <c r="B173" s="37"/>
      <c r="C173" s="38"/>
      <c r="D173" s="225" t="s">
        <v>130</v>
      </c>
      <c r="E173" s="38"/>
      <c r="F173" s="226" t="s">
        <v>337</v>
      </c>
      <c r="G173" s="38"/>
      <c r="H173" s="38"/>
      <c r="I173" s="130"/>
      <c r="J173" s="38"/>
      <c r="K173" s="38"/>
      <c r="L173" s="42"/>
      <c r="M173" s="227"/>
      <c r="N173" s="228"/>
      <c r="O173" s="82"/>
      <c r="P173" s="82"/>
      <c r="Q173" s="82"/>
      <c r="R173" s="82"/>
      <c r="S173" s="82"/>
      <c r="T173" s="83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130</v>
      </c>
      <c r="AU173" s="15" t="s">
        <v>81</v>
      </c>
    </row>
    <row r="174" s="2" customFormat="1" ht="16.5" customHeight="1">
      <c r="A174" s="36"/>
      <c r="B174" s="37"/>
      <c r="C174" s="212" t="s">
        <v>338</v>
      </c>
      <c r="D174" s="212" t="s">
        <v>123</v>
      </c>
      <c r="E174" s="213" t="s">
        <v>339</v>
      </c>
      <c r="F174" s="214" t="s">
        <v>340</v>
      </c>
      <c r="G174" s="215" t="s">
        <v>179</v>
      </c>
      <c r="H174" s="216">
        <v>24</v>
      </c>
      <c r="I174" s="217"/>
      <c r="J174" s="218">
        <f>ROUND(I174*H174,2)</f>
        <v>0</v>
      </c>
      <c r="K174" s="214" t="s">
        <v>127</v>
      </c>
      <c r="L174" s="42"/>
      <c r="M174" s="219" t="s">
        <v>19</v>
      </c>
      <c r="N174" s="220" t="s">
        <v>43</v>
      </c>
      <c r="O174" s="82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3" t="s">
        <v>128</v>
      </c>
      <c r="AT174" s="223" t="s">
        <v>123</v>
      </c>
      <c r="AU174" s="223" t="s">
        <v>81</v>
      </c>
      <c r="AY174" s="15" t="s">
        <v>120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5" t="s">
        <v>79</v>
      </c>
      <c r="BK174" s="224">
        <f>ROUND(I174*H174,2)</f>
        <v>0</v>
      </c>
      <c r="BL174" s="15" t="s">
        <v>128</v>
      </c>
      <c r="BM174" s="223" t="s">
        <v>341</v>
      </c>
    </row>
    <row r="175" s="2" customFormat="1">
      <c r="A175" s="36"/>
      <c r="B175" s="37"/>
      <c r="C175" s="38"/>
      <c r="D175" s="225" t="s">
        <v>130</v>
      </c>
      <c r="E175" s="38"/>
      <c r="F175" s="226" t="s">
        <v>337</v>
      </c>
      <c r="G175" s="38"/>
      <c r="H175" s="38"/>
      <c r="I175" s="130"/>
      <c r="J175" s="38"/>
      <c r="K175" s="38"/>
      <c r="L175" s="42"/>
      <c r="M175" s="227"/>
      <c r="N175" s="228"/>
      <c r="O175" s="82"/>
      <c r="P175" s="82"/>
      <c r="Q175" s="82"/>
      <c r="R175" s="82"/>
      <c r="S175" s="82"/>
      <c r="T175" s="83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130</v>
      </c>
      <c r="AU175" s="15" t="s">
        <v>81</v>
      </c>
    </row>
    <row r="176" s="2" customFormat="1" ht="16.5" customHeight="1">
      <c r="A176" s="36"/>
      <c r="B176" s="37"/>
      <c r="C176" s="212" t="s">
        <v>342</v>
      </c>
      <c r="D176" s="212" t="s">
        <v>123</v>
      </c>
      <c r="E176" s="213" t="s">
        <v>343</v>
      </c>
      <c r="F176" s="214" t="s">
        <v>344</v>
      </c>
      <c r="G176" s="215" t="s">
        <v>179</v>
      </c>
      <c r="H176" s="216">
        <v>10</v>
      </c>
      <c r="I176" s="217"/>
      <c r="J176" s="218">
        <f>ROUND(I176*H176,2)</f>
        <v>0</v>
      </c>
      <c r="K176" s="214" t="s">
        <v>127</v>
      </c>
      <c r="L176" s="42"/>
      <c r="M176" s="219" t="s">
        <v>19</v>
      </c>
      <c r="N176" s="220" t="s">
        <v>43</v>
      </c>
      <c r="O176" s="82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3" t="s">
        <v>128</v>
      </c>
      <c r="AT176" s="223" t="s">
        <v>123</v>
      </c>
      <c r="AU176" s="223" t="s">
        <v>81</v>
      </c>
      <c r="AY176" s="15" t="s">
        <v>120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5" t="s">
        <v>79</v>
      </c>
      <c r="BK176" s="224">
        <f>ROUND(I176*H176,2)</f>
        <v>0</v>
      </c>
      <c r="BL176" s="15" t="s">
        <v>128</v>
      </c>
      <c r="BM176" s="223" t="s">
        <v>345</v>
      </c>
    </row>
    <row r="177" s="2" customFormat="1">
      <c r="A177" s="36"/>
      <c r="B177" s="37"/>
      <c r="C177" s="38"/>
      <c r="D177" s="225" t="s">
        <v>130</v>
      </c>
      <c r="E177" s="38"/>
      <c r="F177" s="226" t="s">
        <v>346</v>
      </c>
      <c r="G177" s="38"/>
      <c r="H177" s="38"/>
      <c r="I177" s="130"/>
      <c r="J177" s="38"/>
      <c r="K177" s="38"/>
      <c r="L177" s="42"/>
      <c r="M177" s="227"/>
      <c r="N177" s="228"/>
      <c r="O177" s="82"/>
      <c r="P177" s="82"/>
      <c r="Q177" s="82"/>
      <c r="R177" s="82"/>
      <c r="S177" s="82"/>
      <c r="T177" s="83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130</v>
      </c>
      <c r="AU177" s="15" t="s">
        <v>81</v>
      </c>
    </row>
    <row r="178" s="12" customFormat="1" ht="22.8" customHeight="1">
      <c r="A178" s="12"/>
      <c r="B178" s="196"/>
      <c r="C178" s="197"/>
      <c r="D178" s="198" t="s">
        <v>71</v>
      </c>
      <c r="E178" s="210" t="s">
        <v>347</v>
      </c>
      <c r="F178" s="210" t="s">
        <v>348</v>
      </c>
      <c r="G178" s="197"/>
      <c r="H178" s="197"/>
      <c r="I178" s="200"/>
      <c r="J178" s="211">
        <f>BK178</f>
        <v>0</v>
      </c>
      <c r="K178" s="197"/>
      <c r="L178" s="202"/>
      <c r="M178" s="203"/>
      <c r="N178" s="204"/>
      <c r="O178" s="204"/>
      <c r="P178" s="205">
        <f>SUM(P179:P180)</f>
        <v>0</v>
      </c>
      <c r="Q178" s="204"/>
      <c r="R178" s="205">
        <f>SUM(R179:R180)</f>
        <v>0</v>
      </c>
      <c r="S178" s="204"/>
      <c r="T178" s="206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7" t="s">
        <v>79</v>
      </c>
      <c r="AT178" s="208" t="s">
        <v>71</v>
      </c>
      <c r="AU178" s="208" t="s">
        <v>79</v>
      </c>
      <c r="AY178" s="207" t="s">
        <v>120</v>
      </c>
      <c r="BK178" s="209">
        <f>SUM(BK179:BK180)</f>
        <v>0</v>
      </c>
    </row>
    <row r="179" s="2" customFormat="1" ht="21.75" customHeight="1">
      <c r="A179" s="36"/>
      <c r="B179" s="37"/>
      <c r="C179" s="212" t="s">
        <v>349</v>
      </c>
      <c r="D179" s="212" t="s">
        <v>123</v>
      </c>
      <c r="E179" s="213" t="s">
        <v>350</v>
      </c>
      <c r="F179" s="214" t="s">
        <v>351</v>
      </c>
      <c r="G179" s="215" t="s">
        <v>179</v>
      </c>
      <c r="H179" s="216">
        <v>52.299999999999997</v>
      </c>
      <c r="I179" s="217"/>
      <c r="J179" s="218">
        <f>ROUND(I179*H179,2)</f>
        <v>0</v>
      </c>
      <c r="K179" s="214" t="s">
        <v>127</v>
      </c>
      <c r="L179" s="42"/>
      <c r="M179" s="219" t="s">
        <v>19</v>
      </c>
      <c r="N179" s="220" t="s">
        <v>43</v>
      </c>
      <c r="O179" s="82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3" t="s">
        <v>128</v>
      </c>
      <c r="AT179" s="223" t="s">
        <v>123</v>
      </c>
      <c r="AU179" s="223" t="s">
        <v>81</v>
      </c>
      <c r="AY179" s="15" t="s">
        <v>120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5" t="s">
        <v>79</v>
      </c>
      <c r="BK179" s="224">
        <f>ROUND(I179*H179,2)</f>
        <v>0</v>
      </c>
      <c r="BL179" s="15" t="s">
        <v>128</v>
      </c>
      <c r="BM179" s="223" t="s">
        <v>352</v>
      </c>
    </row>
    <row r="180" s="2" customFormat="1">
      <c r="A180" s="36"/>
      <c r="B180" s="37"/>
      <c r="C180" s="38"/>
      <c r="D180" s="225" t="s">
        <v>130</v>
      </c>
      <c r="E180" s="38"/>
      <c r="F180" s="226" t="s">
        <v>353</v>
      </c>
      <c r="G180" s="38"/>
      <c r="H180" s="38"/>
      <c r="I180" s="130"/>
      <c r="J180" s="38"/>
      <c r="K180" s="38"/>
      <c r="L180" s="42"/>
      <c r="M180" s="227"/>
      <c r="N180" s="228"/>
      <c r="O180" s="82"/>
      <c r="P180" s="82"/>
      <c r="Q180" s="82"/>
      <c r="R180" s="82"/>
      <c r="S180" s="82"/>
      <c r="T180" s="83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130</v>
      </c>
      <c r="AU180" s="15" t="s">
        <v>81</v>
      </c>
    </row>
    <row r="181" s="12" customFormat="1" ht="25.92" customHeight="1">
      <c r="A181" s="12"/>
      <c r="B181" s="196"/>
      <c r="C181" s="197"/>
      <c r="D181" s="198" t="s">
        <v>71</v>
      </c>
      <c r="E181" s="199" t="s">
        <v>354</v>
      </c>
      <c r="F181" s="199" t="s">
        <v>355</v>
      </c>
      <c r="G181" s="197"/>
      <c r="H181" s="197"/>
      <c r="I181" s="200"/>
      <c r="J181" s="201">
        <f>BK181</f>
        <v>0</v>
      </c>
      <c r="K181" s="197"/>
      <c r="L181" s="202"/>
      <c r="M181" s="203"/>
      <c r="N181" s="204"/>
      <c r="O181" s="204"/>
      <c r="P181" s="205">
        <f>P182+P187+P190</f>
        <v>0</v>
      </c>
      <c r="Q181" s="204"/>
      <c r="R181" s="205">
        <f>R182+R187+R190</f>
        <v>0.02053</v>
      </c>
      <c r="S181" s="204"/>
      <c r="T181" s="206">
        <f>T182+T187+T190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7" t="s">
        <v>81</v>
      </c>
      <c r="AT181" s="208" t="s">
        <v>71</v>
      </c>
      <c r="AU181" s="208" t="s">
        <v>72</v>
      </c>
      <c r="AY181" s="207" t="s">
        <v>120</v>
      </c>
      <c r="BK181" s="209">
        <f>BK182+BK187+BK190</f>
        <v>0</v>
      </c>
    </row>
    <row r="182" s="12" customFormat="1" ht="22.8" customHeight="1">
      <c r="A182" s="12"/>
      <c r="B182" s="196"/>
      <c r="C182" s="197"/>
      <c r="D182" s="198" t="s">
        <v>71</v>
      </c>
      <c r="E182" s="210" t="s">
        <v>356</v>
      </c>
      <c r="F182" s="210" t="s">
        <v>357</v>
      </c>
      <c r="G182" s="197"/>
      <c r="H182" s="197"/>
      <c r="I182" s="200"/>
      <c r="J182" s="211">
        <f>BK182</f>
        <v>0</v>
      </c>
      <c r="K182" s="197"/>
      <c r="L182" s="202"/>
      <c r="M182" s="203"/>
      <c r="N182" s="204"/>
      <c r="O182" s="204"/>
      <c r="P182" s="205">
        <f>SUM(P183:P186)</f>
        <v>0</v>
      </c>
      <c r="Q182" s="204"/>
      <c r="R182" s="205">
        <f>SUM(R183:R186)</f>
        <v>0.010450000000000001</v>
      </c>
      <c r="S182" s="204"/>
      <c r="T182" s="206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7" t="s">
        <v>81</v>
      </c>
      <c r="AT182" s="208" t="s">
        <v>71</v>
      </c>
      <c r="AU182" s="208" t="s">
        <v>79</v>
      </c>
      <c r="AY182" s="207" t="s">
        <v>120</v>
      </c>
      <c r="BK182" s="209">
        <f>SUM(BK183:BK186)</f>
        <v>0</v>
      </c>
    </row>
    <row r="183" s="2" customFormat="1" ht="16.5" customHeight="1">
      <c r="A183" s="36"/>
      <c r="B183" s="37"/>
      <c r="C183" s="212" t="s">
        <v>358</v>
      </c>
      <c r="D183" s="212" t="s">
        <v>123</v>
      </c>
      <c r="E183" s="213" t="s">
        <v>359</v>
      </c>
      <c r="F183" s="214" t="s">
        <v>360</v>
      </c>
      <c r="G183" s="215" t="s">
        <v>215</v>
      </c>
      <c r="H183" s="216">
        <v>1</v>
      </c>
      <c r="I183" s="217"/>
      <c r="J183" s="218">
        <f>ROUND(I183*H183,2)</f>
        <v>0</v>
      </c>
      <c r="K183" s="214" t="s">
        <v>19</v>
      </c>
      <c r="L183" s="42"/>
      <c r="M183" s="219" t="s">
        <v>19</v>
      </c>
      <c r="N183" s="220" t="s">
        <v>43</v>
      </c>
      <c r="O183" s="82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3" t="s">
        <v>361</v>
      </c>
      <c r="AT183" s="223" t="s">
        <v>123</v>
      </c>
      <c r="AU183" s="223" t="s">
        <v>81</v>
      </c>
      <c r="AY183" s="15" t="s">
        <v>120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5" t="s">
        <v>79</v>
      </c>
      <c r="BK183" s="224">
        <f>ROUND(I183*H183,2)</f>
        <v>0</v>
      </c>
      <c r="BL183" s="15" t="s">
        <v>361</v>
      </c>
      <c r="BM183" s="223" t="s">
        <v>362</v>
      </c>
    </row>
    <row r="184" s="2" customFormat="1" ht="16.5" customHeight="1">
      <c r="A184" s="36"/>
      <c r="B184" s="37"/>
      <c r="C184" s="229" t="s">
        <v>363</v>
      </c>
      <c r="D184" s="229" t="s">
        <v>176</v>
      </c>
      <c r="E184" s="230" t="s">
        <v>364</v>
      </c>
      <c r="F184" s="231" t="s">
        <v>365</v>
      </c>
      <c r="G184" s="232" t="s">
        <v>215</v>
      </c>
      <c r="H184" s="233">
        <v>1</v>
      </c>
      <c r="I184" s="234"/>
      <c r="J184" s="235">
        <f>ROUND(I184*H184,2)</f>
        <v>0</v>
      </c>
      <c r="K184" s="231" t="s">
        <v>19</v>
      </c>
      <c r="L184" s="236"/>
      <c r="M184" s="237" t="s">
        <v>19</v>
      </c>
      <c r="N184" s="238" t="s">
        <v>43</v>
      </c>
      <c r="O184" s="82"/>
      <c r="P184" s="221">
        <f>O184*H184</f>
        <v>0</v>
      </c>
      <c r="Q184" s="221">
        <v>0.00044999999999999999</v>
      </c>
      <c r="R184" s="221">
        <f>Q184*H184</f>
        <v>0.00044999999999999999</v>
      </c>
      <c r="S184" s="221">
        <v>0</v>
      </c>
      <c r="T184" s="22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3" t="s">
        <v>182</v>
      </c>
      <c r="AT184" s="223" t="s">
        <v>176</v>
      </c>
      <c r="AU184" s="223" t="s">
        <v>81</v>
      </c>
      <c r="AY184" s="15" t="s">
        <v>120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5" t="s">
        <v>79</v>
      </c>
      <c r="BK184" s="224">
        <f>ROUND(I184*H184,2)</f>
        <v>0</v>
      </c>
      <c r="BL184" s="15" t="s">
        <v>361</v>
      </c>
      <c r="BM184" s="223" t="s">
        <v>366</v>
      </c>
    </row>
    <row r="185" s="2" customFormat="1" ht="16.5" customHeight="1">
      <c r="A185" s="36"/>
      <c r="B185" s="37"/>
      <c r="C185" s="212" t="s">
        <v>367</v>
      </c>
      <c r="D185" s="212" t="s">
        <v>123</v>
      </c>
      <c r="E185" s="213" t="s">
        <v>368</v>
      </c>
      <c r="F185" s="214" t="s">
        <v>369</v>
      </c>
      <c r="G185" s="215" t="s">
        <v>215</v>
      </c>
      <c r="H185" s="216">
        <v>1</v>
      </c>
      <c r="I185" s="217"/>
      <c r="J185" s="218">
        <f>ROUND(I185*H185,2)</f>
        <v>0</v>
      </c>
      <c r="K185" s="214" t="s">
        <v>19</v>
      </c>
      <c r="L185" s="42"/>
      <c r="M185" s="219" t="s">
        <v>19</v>
      </c>
      <c r="N185" s="220" t="s">
        <v>43</v>
      </c>
      <c r="O185" s="82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3" t="s">
        <v>361</v>
      </c>
      <c r="AT185" s="223" t="s">
        <v>123</v>
      </c>
      <c r="AU185" s="223" t="s">
        <v>81</v>
      </c>
      <c r="AY185" s="15" t="s">
        <v>120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5" t="s">
        <v>79</v>
      </c>
      <c r="BK185" s="224">
        <f>ROUND(I185*H185,2)</f>
        <v>0</v>
      </c>
      <c r="BL185" s="15" t="s">
        <v>361</v>
      </c>
      <c r="BM185" s="223" t="s">
        <v>370</v>
      </c>
    </row>
    <row r="186" s="2" customFormat="1" ht="16.5" customHeight="1">
      <c r="A186" s="36"/>
      <c r="B186" s="37"/>
      <c r="C186" s="229" t="s">
        <v>371</v>
      </c>
      <c r="D186" s="229" t="s">
        <v>176</v>
      </c>
      <c r="E186" s="230" t="s">
        <v>372</v>
      </c>
      <c r="F186" s="231" t="s">
        <v>373</v>
      </c>
      <c r="G186" s="232" t="s">
        <v>215</v>
      </c>
      <c r="H186" s="233">
        <v>1</v>
      </c>
      <c r="I186" s="234"/>
      <c r="J186" s="235">
        <f>ROUND(I186*H186,2)</f>
        <v>0</v>
      </c>
      <c r="K186" s="231" t="s">
        <v>19</v>
      </c>
      <c r="L186" s="236"/>
      <c r="M186" s="237" t="s">
        <v>19</v>
      </c>
      <c r="N186" s="238" t="s">
        <v>43</v>
      </c>
      <c r="O186" s="82"/>
      <c r="P186" s="221">
        <f>O186*H186</f>
        <v>0</v>
      </c>
      <c r="Q186" s="221">
        <v>0.01</v>
      </c>
      <c r="R186" s="221">
        <f>Q186*H186</f>
        <v>0.01</v>
      </c>
      <c r="S186" s="221">
        <v>0</v>
      </c>
      <c r="T186" s="22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3" t="s">
        <v>182</v>
      </c>
      <c r="AT186" s="223" t="s">
        <v>176</v>
      </c>
      <c r="AU186" s="223" t="s">
        <v>81</v>
      </c>
      <c r="AY186" s="15" t="s">
        <v>120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5" t="s">
        <v>79</v>
      </c>
      <c r="BK186" s="224">
        <f>ROUND(I186*H186,2)</f>
        <v>0</v>
      </c>
      <c r="BL186" s="15" t="s">
        <v>361</v>
      </c>
      <c r="BM186" s="223" t="s">
        <v>374</v>
      </c>
    </row>
    <row r="187" s="12" customFormat="1" ht="22.8" customHeight="1">
      <c r="A187" s="12"/>
      <c r="B187" s="196"/>
      <c r="C187" s="197"/>
      <c r="D187" s="198" t="s">
        <v>71</v>
      </c>
      <c r="E187" s="210" t="s">
        <v>375</v>
      </c>
      <c r="F187" s="210" t="s">
        <v>376</v>
      </c>
      <c r="G187" s="197"/>
      <c r="H187" s="197"/>
      <c r="I187" s="200"/>
      <c r="J187" s="211">
        <f>BK187</f>
        <v>0</v>
      </c>
      <c r="K187" s="197"/>
      <c r="L187" s="202"/>
      <c r="M187" s="203"/>
      <c r="N187" s="204"/>
      <c r="O187" s="204"/>
      <c r="P187" s="205">
        <f>SUM(P188:P189)</f>
        <v>0</v>
      </c>
      <c r="Q187" s="204"/>
      <c r="R187" s="205">
        <f>SUM(R188:R189)</f>
        <v>0</v>
      </c>
      <c r="S187" s="204"/>
      <c r="T187" s="206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7" t="s">
        <v>81</v>
      </c>
      <c r="AT187" s="208" t="s">
        <v>71</v>
      </c>
      <c r="AU187" s="208" t="s">
        <v>79</v>
      </c>
      <c r="AY187" s="207" t="s">
        <v>120</v>
      </c>
      <c r="BK187" s="209">
        <f>SUM(BK188:BK189)</f>
        <v>0</v>
      </c>
    </row>
    <row r="188" s="2" customFormat="1" ht="16.5" customHeight="1">
      <c r="A188" s="36"/>
      <c r="B188" s="37"/>
      <c r="C188" s="212" t="s">
        <v>377</v>
      </c>
      <c r="D188" s="212" t="s">
        <v>123</v>
      </c>
      <c r="E188" s="213" t="s">
        <v>378</v>
      </c>
      <c r="F188" s="214" t="s">
        <v>379</v>
      </c>
      <c r="G188" s="215" t="s">
        <v>215</v>
      </c>
      <c r="H188" s="216">
        <v>1</v>
      </c>
      <c r="I188" s="217"/>
      <c r="J188" s="218">
        <f>ROUND(I188*H188,2)</f>
        <v>0</v>
      </c>
      <c r="K188" s="214" t="s">
        <v>19</v>
      </c>
      <c r="L188" s="42"/>
      <c r="M188" s="219" t="s">
        <v>19</v>
      </c>
      <c r="N188" s="220" t="s">
        <v>43</v>
      </c>
      <c r="O188" s="82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3" t="s">
        <v>361</v>
      </c>
      <c r="AT188" s="223" t="s">
        <v>123</v>
      </c>
      <c r="AU188" s="223" t="s">
        <v>81</v>
      </c>
      <c r="AY188" s="15" t="s">
        <v>120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5" t="s">
        <v>79</v>
      </c>
      <c r="BK188" s="224">
        <f>ROUND(I188*H188,2)</f>
        <v>0</v>
      </c>
      <c r="BL188" s="15" t="s">
        <v>361</v>
      </c>
      <c r="BM188" s="223" t="s">
        <v>380</v>
      </c>
    </row>
    <row r="189" s="2" customFormat="1" ht="16.5" customHeight="1">
      <c r="A189" s="36"/>
      <c r="B189" s="37"/>
      <c r="C189" s="212" t="s">
        <v>381</v>
      </c>
      <c r="D189" s="212" t="s">
        <v>123</v>
      </c>
      <c r="E189" s="213" t="s">
        <v>382</v>
      </c>
      <c r="F189" s="214" t="s">
        <v>383</v>
      </c>
      <c r="G189" s="215" t="s">
        <v>215</v>
      </c>
      <c r="H189" s="216">
        <v>1</v>
      </c>
      <c r="I189" s="217"/>
      <c r="J189" s="218">
        <f>ROUND(I189*H189,2)</f>
        <v>0</v>
      </c>
      <c r="K189" s="214" t="s">
        <v>19</v>
      </c>
      <c r="L189" s="42"/>
      <c r="M189" s="219" t="s">
        <v>19</v>
      </c>
      <c r="N189" s="220" t="s">
        <v>43</v>
      </c>
      <c r="O189" s="82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3" t="s">
        <v>361</v>
      </c>
      <c r="AT189" s="223" t="s">
        <v>123</v>
      </c>
      <c r="AU189" s="223" t="s">
        <v>81</v>
      </c>
      <c r="AY189" s="15" t="s">
        <v>120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5" t="s">
        <v>79</v>
      </c>
      <c r="BK189" s="224">
        <f>ROUND(I189*H189,2)</f>
        <v>0</v>
      </c>
      <c r="BL189" s="15" t="s">
        <v>361</v>
      </c>
      <c r="BM189" s="223" t="s">
        <v>384</v>
      </c>
    </row>
    <row r="190" s="12" customFormat="1" ht="22.8" customHeight="1">
      <c r="A190" s="12"/>
      <c r="B190" s="196"/>
      <c r="C190" s="197"/>
      <c r="D190" s="198" t="s">
        <v>71</v>
      </c>
      <c r="E190" s="210" t="s">
        <v>385</v>
      </c>
      <c r="F190" s="210" t="s">
        <v>386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SUM(P191:P194)</f>
        <v>0</v>
      </c>
      <c r="Q190" s="204"/>
      <c r="R190" s="205">
        <f>SUM(R191:R194)</f>
        <v>0.01008</v>
      </c>
      <c r="S190" s="204"/>
      <c r="T190" s="206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81</v>
      </c>
      <c r="AT190" s="208" t="s">
        <v>71</v>
      </c>
      <c r="AU190" s="208" t="s">
        <v>79</v>
      </c>
      <c r="AY190" s="207" t="s">
        <v>120</v>
      </c>
      <c r="BK190" s="209">
        <f>SUM(BK191:BK194)</f>
        <v>0</v>
      </c>
    </row>
    <row r="191" s="2" customFormat="1" ht="16.5" customHeight="1">
      <c r="A191" s="36"/>
      <c r="B191" s="37"/>
      <c r="C191" s="212" t="s">
        <v>387</v>
      </c>
      <c r="D191" s="212" t="s">
        <v>123</v>
      </c>
      <c r="E191" s="213" t="s">
        <v>388</v>
      </c>
      <c r="F191" s="214" t="s">
        <v>389</v>
      </c>
      <c r="G191" s="215" t="s">
        <v>215</v>
      </c>
      <c r="H191" s="216">
        <v>2</v>
      </c>
      <c r="I191" s="217"/>
      <c r="J191" s="218">
        <f>ROUND(I191*H191,2)</f>
        <v>0</v>
      </c>
      <c r="K191" s="214" t="s">
        <v>19</v>
      </c>
      <c r="L191" s="42"/>
      <c r="M191" s="219" t="s">
        <v>19</v>
      </c>
      <c r="N191" s="220" t="s">
        <v>43</v>
      </c>
      <c r="O191" s="82"/>
      <c r="P191" s="221">
        <f>O191*H191</f>
        <v>0</v>
      </c>
      <c r="Q191" s="221">
        <v>4.0000000000000003E-05</v>
      </c>
      <c r="R191" s="221">
        <f>Q191*H191</f>
        <v>8.0000000000000007E-05</v>
      </c>
      <c r="S191" s="221">
        <v>0</v>
      </c>
      <c r="T191" s="22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3" t="s">
        <v>361</v>
      </c>
      <c r="AT191" s="223" t="s">
        <v>123</v>
      </c>
      <c r="AU191" s="223" t="s">
        <v>81</v>
      </c>
      <c r="AY191" s="15" t="s">
        <v>120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5" t="s">
        <v>79</v>
      </c>
      <c r="BK191" s="224">
        <f>ROUND(I191*H191,2)</f>
        <v>0</v>
      </c>
      <c r="BL191" s="15" t="s">
        <v>361</v>
      </c>
      <c r="BM191" s="223" t="s">
        <v>390</v>
      </c>
    </row>
    <row r="192" s="2" customFormat="1">
      <c r="A192" s="36"/>
      <c r="B192" s="37"/>
      <c r="C192" s="38"/>
      <c r="D192" s="225" t="s">
        <v>130</v>
      </c>
      <c r="E192" s="38"/>
      <c r="F192" s="226" t="s">
        <v>391</v>
      </c>
      <c r="G192" s="38"/>
      <c r="H192" s="38"/>
      <c r="I192" s="130"/>
      <c r="J192" s="38"/>
      <c r="K192" s="38"/>
      <c r="L192" s="42"/>
      <c r="M192" s="227"/>
      <c r="N192" s="228"/>
      <c r="O192" s="82"/>
      <c r="P192" s="82"/>
      <c r="Q192" s="82"/>
      <c r="R192" s="82"/>
      <c r="S192" s="82"/>
      <c r="T192" s="83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130</v>
      </c>
      <c r="AU192" s="15" t="s">
        <v>81</v>
      </c>
    </row>
    <row r="193" s="2" customFormat="1" ht="16.5" customHeight="1">
      <c r="A193" s="36"/>
      <c r="B193" s="37"/>
      <c r="C193" s="229" t="s">
        <v>392</v>
      </c>
      <c r="D193" s="229" t="s">
        <v>176</v>
      </c>
      <c r="E193" s="230" t="s">
        <v>393</v>
      </c>
      <c r="F193" s="231" t="s">
        <v>394</v>
      </c>
      <c r="G193" s="232" t="s">
        <v>215</v>
      </c>
      <c r="H193" s="233">
        <v>1</v>
      </c>
      <c r="I193" s="234"/>
      <c r="J193" s="235">
        <f>ROUND(I193*H193,2)</f>
        <v>0</v>
      </c>
      <c r="K193" s="231" t="s">
        <v>19</v>
      </c>
      <c r="L193" s="236"/>
      <c r="M193" s="237" t="s">
        <v>19</v>
      </c>
      <c r="N193" s="238" t="s">
        <v>43</v>
      </c>
      <c r="O193" s="82"/>
      <c r="P193" s="221">
        <f>O193*H193</f>
        <v>0</v>
      </c>
      <c r="Q193" s="221">
        <v>0.0050000000000000001</v>
      </c>
      <c r="R193" s="221">
        <f>Q193*H193</f>
        <v>0.0050000000000000001</v>
      </c>
      <c r="S193" s="221">
        <v>0</v>
      </c>
      <c r="T193" s="22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3" t="s">
        <v>182</v>
      </c>
      <c r="AT193" s="223" t="s">
        <v>176</v>
      </c>
      <c r="AU193" s="223" t="s">
        <v>81</v>
      </c>
      <c r="AY193" s="15" t="s">
        <v>120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5" t="s">
        <v>79</v>
      </c>
      <c r="BK193" s="224">
        <f>ROUND(I193*H193,2)</f>
        <v>0</v>
      </c>
      <c r="BL193" s="15" t="s">
        <v>361</v>
      </c>
      <c r="BM193" s="223" t="s">
        <v>395</v>
      </c>
    </row>
    <row r="194" s="2" customFormat="1" ht="16.5" customHeight="1">
      <c r="A194" s="36"/>
      <c r="B194" s="37"/>
      <c r="C194" s="229" t="s">
        <v>396</v>
      </c>
      <c r="D194" s="229" t="s">
        <v>176</v>
      </c>
      <c r="E194" s="230" t="s">
        <v>397</v>
      </c>
      <c r="F194" s="231" t="s">
        <v>398</v>
      </c>
      <c r="G194" s="232" t="s">
        <v>215</v>
      </c>
      <c r="H194" s="233">
        <v>1</v>
      </c>
      <c r="I194" s="234"/>
      <c r="J194" s="235">
        <f>ROUND(I194*H194,2)</f>
        <v>0</v>
      </c>
      <c r="K194" s="231" t="s">
        <v>19</v>
      </c>
      <c r="L194" s="236"/>
      <c r="M194" s="237" t="s">
        <v>19</v>
      </c>
      <c r="N194" s="238" t="s">
        <v>43</v>
      </c>
      <c r="O194" s="82"/>
      <c r="P194" s="221">
        <f>O194*H194</f>
        <v>0</v>
      </c>
      <c r="Q194" s="221">
        <v>0.0050000000000000001</v>
      </c>
      <c r="R194" s="221">
        <f>Q194*H194</f>
        <v>0.0050000000000000001</v>
      </c>
      <c r="S194" s="221">
        <v>0</v>
      </c>
      <c r="T194" s="22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3" t="s">
        <v>182</v>
      </c>
      <c r="AT194" s="223" t="s">
        <v>176</v>
      </c>
      <c r="AU194" s="223" t="s">
        <v>81</v>
      </c>
      <c r="AY194" s="15" t="s">
        <v>120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5" t="s">
        <v>79</v>
      </c>
      <c r="BK194" s="224">
        <f>ROUND(I194*H194,2)</f>
        <v>0</v>
      </c>
      <c r="BL194" s="15" t="s">
        <v>361</v>
      </c>
      <c r="BM194" s="223" t="s">
        <v>399</v>
      </c>
    </row>
    <row r="195" s="12" customFormat="1" ht="25.92" customHeight="1">
      <c r="A195" s="12"/>
      <c r="B195" s="196"/>
      <c r="C195" s="197"/>
      <c r="D195" s="198" t="s">
        <v>71</v>
      </c>
      <c r="E195" s="199" t="s">
        <v>400</v>
      </c>
      <c r="F195" s="199" t="s">
        <v>401</v>
      </c>
      <c r="G195" s="197"/>
      <c r="H195" s="197"/>
      <c r="I195" s="200"/>
      <c r="J195" s="201">
        <f>BK195</f>
        <v>0</v>
      </c>
      <c r="K195" s="197"/>
      <c r="L195" s="202"/>
      <c r="M195" s="203"/>
      <c r="N195" s="204"/>
      <c r="O195" s="204"/>
      <c r="P195" s="205">
        <f>P196+P202</f>
        <v>0</v>
      </c>
      <c r="Q195" s="204"/>
      <c r="R195" s="205">
        <f>R196+R202</f>
        <v>0</v>
      </c>
      <c r="S195" s="204"/>
      <c r="T195" s="206">
        <f>T196+T202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7" t="s">
        <v>402</v>
      </c>
      <c r="AT195" s="208" t="s">
        <v>71</v>
      </c>
      <c r="AU195" s="208" t="s">
        <v>72</v>
      </c>
      <c r="AY195" s="207" t="s">
        <v>120</v>
      </c>
      <c r="BK195" s="209">
        <f>BK196+BK202</f>
        <v>0</v>
      </c>
    </row>
    <row r="196" s="12" customFormat="1" ht="22.8" customHeight="1">
      <c r="A196" s="12"/>
      <c r="B196" s="196"/>
      <c r="C196" s="197"/>
      <c r="D196" s="198" t="s">
        <v>71</v>
      </c>
      <c r="E196" s="210" t="s">
        <v>403</v>
      </c>
      <c r="F196" s="210" t="s">
        <v>404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SUM(P197:P201)</f>
        <v>0</v>
      </c>
      <c r="Q196" s="204"/>
      <c r="R196" s="205">
        <f>SUM(R197:R201)</f>
        <v>0</v>
      </c>
      <c r="S196" s="204"/>
      <c r="T196" s="206">
        <f>SUM(T197:T201)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7" t="s">
        <v>402</v>
      </c>
      <c r="AT196" s="208" t="s">
        <v>71</v>
      </c>
      <c r="AU196" s="208" t="s">
        <v>79</v>
      </c>
      <c r="AY196" s="207" t="s">
        <v>120</v>
      </c>
      <c r="BK196" s="209">
        <f>SUM(BK197:BK201)</f>
        <v>0</v>
      </c>
    </row>
    <row r="197" s="2" customFormat="1" ht="16.5" customHeight="1">
      <c r="A197" s="36"/>
      <c r="B197" s="37"/>
      <c r="C197" s="212" t="s">
        <v>405</v>
      </c>
      <c r="D197" s="212" t="s">
        <v>123</v>
      </c>
      <c r="E197" s="213" t="s">
        <v>406</v>
      </c>
      <c r="F197" s="214" t="s">
        <v>407</v>
      </c>
      <c r="G197" s="215" t="s">
        <v>215</v>
      </c>
      <c r="H197" s="216">
        <v>1</v>
      </c>
      <c r="I197" s="217"/>
      <c r="J197" s="218">
        <f>ROUND(I197*H197,2)</f>
        <v>0</v>
      </c>
      <c r="K197" s="214" t="s">
        <v>19</v>
      </c>
      <c r="L197" s="42"/>
      <c r="M197" s="219" t="s">
        <v>19</v>
      </c>
      <c r="N197" s="220" t="s">
        <v>43</v>
      </c>
      <c r="O197" s="82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3" t="s">
        <v>408</v>
      </c>
      <c r="AT197" s="223" t="s">
        <v>123</v>
      </c>
      <c r="AU197" s="223" t="s">
        <v>81</v>
      </c>
      <c r="AY197" s="15" t="s">
        <v>120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5" t="s">
        <v>79</v>
      </c>
      <c r="BK197" s="224">
        <f>ROUND(I197*H197,2)</f>
        <v>0</v>
      </c>
      <c r="BL197" s="15" t="s">
        <v>408</v>
      </c>
      <c r="BM197" s="223" t="s">
        <v>409</v>
      </c>
    </row>
    <row r="198" s="2" customFormat="1" ht="16.5" customHeight="1">
      <c r="A198" s="36"/>
      <c r="B198" s="37"/>
      <c r="C198" s="212" t="s">
        <v>410</v>
      </c>
      <c r="D198" s="212" t="s">
        <v>123</v>
      </c>
      <c r="E198" s="213" t="s">
        <v>411</v>
      </c>
      <c r="F198" s="214" t="s">
        <v>412</v>
      </c>
      <c r="G198" s="215" t="s">
        <v>215</v>
      </c>
      <c r="H198" s="216">
        <v>1</v>
      </c>
      <c r="I198" s="217"/>
      <c r="J198" s="218">
        <f>ROUND(I198*H198,2)</f>
        <v>0</v>
      </c>
      <c r="K198" s="214" t="s">
        <v>142</v>
      </c>
      <c r="L198" s="42"/>
      <c r="M198" s="219" t="s">
        <v>19</v>
      </c>
      <c r="N198" s="220" t="s">
        <v>43</v>
      </c>
      <c r="O198" s="82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3" t="s">
        <v>408</v>
      </c>
      <c r="AT198" s="223" t="s">
        <v>123</v>
      </c>
      <c r="AU198" s="223" t="s">
        <v>81</v>
      </c>
      <c r="AY198" s="15" t="s">
        <v>120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5" t="s">
        <v>79</v>
      </c>
      <c r="BK198" s="224">
        <f>ROUND(I198*H198,2)</f>
        <v>0</v>
      </c>
      <c r="BL198" s="15" t="s">
        <v>408</v>
      </c>
      <c r="BM198" s="223" t="s">
        <v>413</v>
      </c>
    </row>
    <row r="199" s="2" customFormat="1" ht="16.5" customHeight="1">
      <c r="A199" s="36"/>
      <c r="B199" s="37"/>
      <c r="C199" s="212" t="s">
        <v>414</v>
      </c>
      <c r="D199" s="212" t="s">
        <v>123</v>
      </c>
      <c r="E199" s="213" t="s">
        <v>415</v>
      </c>
      <c r="F199" s="214" t="s">
        <v>416</v>
      </c>
      <c r="G199" s="215" t="s">
        <v>215</v>
      </c>
      <c r="H199" s="216">
        <v>1</v>
      </c>
      <c r="I199" s="217"/>
      <c r="J199" s="218">
        <f>ROUND(I199*H199,2)</f>
        <v>0</v>
      </c>
      <c r="K199" s="214" t="s">
        <v>142</v>
      </c>
      <c r="L199" s="42"/>
      <c r="M199" s="219" t="s">
        <v>19</v>
      </c>
      <c r="N199" s="220" t="s">
        <v>43</v>
      </c>
      <c r="O199" s="82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3" t="s">
        <v>408</v>
      </c>
      <c r="AT199" s="223" t="s">
        <v>123</v>
      </c>
      <c r="AU199" s="223" t="s">
        <v>81</v>
      </c>
      <c r="AY199" s="15" t="s">
        <v>120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5" t="s">
        <v>79</v>
      </c>
      <c r="BK199" s="224">
        <f>ROUND(I199*H199,2)</f>
        <v>0</v>
      </c>
      <c r="BL199" s="15" t="s">
        <v>408</v>
      </c>
      <c r="BM199" s="223" t="s">
        <v>417</v>
      </c>
    </row>
    <row r="200" s="2" customFormat="1" ht="16.5" customHeight="1">
      <c r="A200" s="36"/>
      <c r="B200" s="37"/>
      <c r="C200" s="212" t="s">
        <v>418</v>
      </c>
      <c r="D200" s="212" t="s">
        <v>123</v>
      </c>
      <c r="E200" s="213" t="s">
        <v>419</v>
      </c>
      <c r="F200" s="214" t="s">
        <v>420</v>
      </c>
      <c r="G200" s="215" t="s">
        <v>215</v>
      </c>
      <c r="H200" s="216">
        <v>1</v>
      </c>
      <c r="I200" s="217"/>
      <c r="J200" s="218">
        <f>ROUND(I200*H200,2)</f>
        <v>0</v>
      </c>
      <c r="K200" s="214" t="s">
        <v>142</v>
      </c>
      <c r="L200" s="42"/>
      <c r="M200" s="219" t="s">
        <v>19</v>
      </c>
      <c r="N200" s="220" t="s">
        <v>43</v>
      </c>
      <c r="O200" s="82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3" t="s">
        <v>408</v>
      </c>
      <c r="AT200" s="223" t="s">
        <v>123</v>
      </c>
      <c r="AU200" s="223" t="s">
        <v>81</v>
      </c>
      <c r="AY200" s="15" t="s">
        <v>120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5" t="s">
        <v>79</v>
      </c>
      <c r="BK200" s="224">
        <f>ROUND(I200*H200,2)</f>
        <v>0</v>
      </c>
      <c r="BL200" s="15" t="s">
        <v>408</v>
      </c>
      <c r="BM200" s="223" t="s">
        <v>421</v>
      </c>
    </row>
    <row r="201" s="2" customFormat="1" ht="16.5" customHeight="1">
      <c r="A201" s="36"/>
      <c r="B201" s="37"/>
      <c r="C201" s="212" t="s">
        <v>422</v>
      </c>
      <c r="D201" s="212" t="s">
        <v>123</v>
      </c>
      <c r="E201" s="213" t="s">
        <v>423</v>
      </c>
      <c r="F201" s="214" t="s">
        <v>424</v>
      </c>
      <c r="G201" s="215" t="s">
        <v>215</v>
      </c>
      <c r="H201" s="216">
        <v>1</v>
      </c>
      <c r="I201" s="217"/>
      <c r="J201" s="218">
        <f>ROUND(I201*H201,2)</f>
        <v>0</v>
      </c>
      <c r="K201" s="214" t="s">
        <v>19</v>
      </c>
      <c r="L201" s="42"/>
      <c r="M201" s="219" t="s">
        <v>19</v>
      </c>
      <c r="N201" s="220" t="s">
        <v>43</v>
      </c>
      <c r="O201" s="82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3" t="s">
        <v>408</v>
      </c>
      <c r="AT201" s="223" t="s">
        <v>123</v>
      </c>
      <c r="AU201" s="223" t="s">
        <v>81</v>
      </c>
      <c r="AY201" s="15" t="s">
        <v>120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5" t="s">
        <v>79</v>
      </c>
      <c r="BK201" s="224">
        <f>ROUND(I201*H201,2)</f>
        <v>0</v>
      </c>
      <c r="BL201" s="15" t="s">
        <v>408</v>
      </c>
      <c r="BM201" s="223" t="s">
        <v>425</v>
      </c>
    </row>
    <row r="202" s="12" customFormat="1" ht="22.8" customHeight="1">
      <c r="A202" s="12"/>
      <c r="B202" s="196"/>
      <c r="C202" s="197"/>
      <c r="D202" s="198" t="s">
        <v>71</v>
      </c>
      <c r="E202" s="210" t="s">
        <v>426</v>
      </c>
      <c r="F202" s="210" t="s">
        <v>427</v>
      </c>
      <c r="G202" s="197"/>
      <c r="H202" s="197"/>
      <c r="I202" s="200"/>
      <c r="J202" s="211">
        <f>BK202</f>
        <v>0</v>
      </c>
      <c r="K202" s="197"/>
      <c r="L202" s="202"/>
      <c r="M202" s="203"/>
      <c r="N202" s="204"/>
      <c r="O202" s="204"/>
      <c r="P202" s="205">
        <f>P203</f>
        <v>0</v>
      </c>
      <c r="Q202" s="204"/>
      <c r="R202" s="205">
        <f>R203</f>
        <v>0</v>
      </c>
      <c r="S202" s="204"/>
      <c r="T202" s="206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7" t="s">
        <v>402</v>
      </c>
      <c r="AT202" s="208" t="s">
        <v>71</v>
      </c>
      <c r="AU202" s="208" t="s">
        <v>79</v>
      </c>
      <c r="AY202" s="207" t="s">
        <v>120</v>
      </c>
      <c r="BK202" s="209">
        <f>BK203</f>
        <v>0</v>
      </c>
    </row>
    <row r="203" s="2" customFormat="1" ht="16.5" customHeight="1">
      <c r="A203" s="36"/>
      <c r="B203" s="37"/>
      <c r="C203" s="212" t="s">
        <v>428</v>
      </c>
      <c r="D203" s="212" t="s">
        <v>123</v>
      </c>
      <c r="E203" s="213" t="s">
        <v>429</v>
      </c>
      <c r="F203" s="214" t="s">
        <v>427</v>
      </c>
      <c r="G203" s="215" t="s">
        <v>215</v>
      </c>
      <c r="H203" s="216">
        <v>1</v>
      </c>
      <c r="I203" s="217"/>
      <c r="J203" s="218">
        <f>ROUND(I203*H203,2)</f>
        <v>0</v>
      </c>
      <c r="K203" s="214" t="s">
        <v>142</v>
      </c>
      <c r="L203" s="42"/>
      <c r="M203" s="239" t="s">
        <v>19</v>
      </c>
      <c r="N203" s="240" t="s">
        <v>43</v>
      </c>
      <c r="O203" s="241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3" t="s">
        <v>408</v>
      </c>
      <c r="AT203" s="223" t="s">
        <v>123</v>
      </c>
      <c r="AU203" s="223" t="s">
        <v>81</v>
      </c>
      <c r="AY203" s="15" t="s">
        <v>120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5" t="s">
        <v>79</v>
      </c>
      <c r="BK203" s="224">
        <f>ROUND(I203*H203,2)</f>
        <v>0</v>
      </c>
      <c r="BL203" s="15" t="s">
        <v>408</v>
      </c>
      <c r="BM203" s="223" t="s">
        <v>430</v>
      </c>
    </row>
    <row r="204" s="2" customFormat="1" ht="6.96" customHeight="1">
      <c r="A204" s="36"/>
      <c r="B204" s="57"/>
      <c r="C204" s="58"/>
      <c r="D204" s="58"/>
      <c r="E204" s="58"/>
      <c r="F204" s="58"/>
      <c r="G204" s="58"/>
      <c r="H204" s="58"/>
      <c r="I204" s="160"/>
      <c r="J204" s="58"/>
      <c r="K204" s="58"/>
      <c r="L204" s="42"/>
      <c r="M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</row>
  </sheetData>
  <sheetProtection sheet="1" autoFilter="0" formatColumns="0" formatRows="0" objects="1" scenarios="1" spinCount="100000" saltValue="sI/HLW6kQl5JirWfYGzLDe81lWyjmIZNjfXZVzUsRb3k2EngT0x7Pzg3mnUNUUAFmDfcXq2w1uB7vCkbuahfzA==" hashValue="MO+3hJSHLCjDDJkbeN+Uzv+0u/RKtVk9H+SERHDfiSlT7QvEoEIdj/7nwDY5g4rr2Cpe8CJyfOZchXyQrHar7A==" algorithmName="SHA-512" password="CC35"/>
  <autoFilter ref="C94:K203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44" customWidth="1"/>
    <col min="2" max="2" width="1.667969" style="244" customWidth="1"/>
    <col min="3" max="4" width="5" style="244" customWidth="1"/>
    <col min="5" max="5" width="11.66016" style="244" customWidth="1"/>
    <col min="6" max="6" width="9.160156" style="244" customWidth="1"/>
    <col min="7" max="7" width="5" style="244" customWidth="1"/>
    <col min="8" max="8" width="77.83203" style="244" customWidth="1"/>
    <col min="9" max="10" width="20" style="244" customWidth="1"/>
    <col min="11" max="11" width="1.667969" style="244" customWidth="1"/>
  </cols>
  <sheetData>
    <row r="1" s="1" customFormat="1" ht="37.5" customHeight="1"/>
    <row r="2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="13" customFormat="1" ht="45" customHeight="1">
      <c r="B3" s="248"/>
      <c r="C3" s="249" t="s">
        <v>431</v>
      </c>
      <c r="D3" s="249"/>
      <c r="E3" s="249"/>
      <c r="F3" s="249"/>
      <c r="G3" s="249"/>
      <c r="H3" s="249"/>
      <c r="I3" s="249"/>
      <c r="J3" s="249"/>
      <c r="K3" s="250"/>
    </row>
    <row r="4" s="1" customFormat="1" ht="25.5" customHeight="1">
      <c r="B4" s="251"/>
      <c r="C4" s="252" t="s">
        <v>432</v>
      </c>
      <c r="D4" s="252"/>
      <c r="E4" s="252"/>
      <c r="F4" s="252"/>
      <c r="G4" s="252"/>
      <c r="H4" s="252"/>
      <c r="I4" s="252"/>
      <c r="J4" s="252"/>
      <c r="K4" s="253"/>
    </row>
    <row r="5" s="1" customFormat="1" ht="5.25" customHeight="1">
      <c r="B5" s="251"/>
      <c r="C5" s="254"/>
      <c r="D5" s="254"/>
      <c r="E5" s="254"/>
      <c r="F5" s="254"/>
      <c r="G5" s="254"/>
      <c r="H5" s="254"/>
      <c r="I5" s="254"/>
      <c r="J5" s="254"/>
      <c r="K5" s="253"/>
    </row>
    <row r="6" s="1" customFormat="1" ht="15" customHeight="1">
      <c r="B6" s="251"/>
      <c r="C6" s="255" t="s">
        <v>433</v>
      </c>
      <c r="D6" s="255"/>
      <c r="E6" s="255"/>
      <c r="F6" s="255"/>
      <c r="G6" s="255"/>
      <c r="H6" s="255"/>
      <c r="I6" s="255"/>
      <c r="J6" s="255"/>
      <c r="K6" s="253"/>
    </row>
    <row r="7" s="1" customFormat="1" ht="15" customHeight="1">
      <c r="B7" s="256"/>
      <c r="C7" s="255" t="s">
        <v>434</v>
      </c>
      <c r="D7" s="255"/>
      <c r="E7" s="255"/>
      <c r="F7" s="255"/>
      <c r="G7" s="255"/>
      <c r="H7" s="255"/>
      <c r="I7" s="255"/>
      <c r="J7" s="255"/>
      <c r="K7" s="253"/>
    </row>
    <row r="8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="1" customFormat="1" ht="15" customHeight="1">
      <c r="B9" s="256"/>
      <c r="C9" s="255" t="s">
        <v>435</v>
      </c>
      <c r="D9" s="255"/>
      <c r="E9" s="255"/>
      <c r="F9" s="255"/>
      <c r="G9" s="255"/>
      <c r="H9" s="255"/>
      <c r="I9" s="255"/>
      <c r="J9" s="255"/>
      <c r="K9" s="253"/>
    </row>
    <row r="10" s="1" customFormat="1" ht="15" customHeight="1">
      <c r="B10" s="256"/>
      <c r="C10" s="255"/>
      <c r="D10" s="255" t="s">
        <v>436</v>
      </c>
      <c r="E10" s="255"/>
      <c r="F10" s="255"/>
      <c r="G10" s="255"/>
      <c r="H10" s="255"/>
      <c r="I10" s="255"/>
      <c r="J10" s="255"/>
      <c r="K10" s="253"/>
    </row>
    <row r="11" s="1" customFormat="1" ht="15" customHeight="1">
      <c r="B11" s="256"/>
      <c r="C11" s="257"/>
      <c r="D11" s="255" t="s">
        <v>437</v>
      </c>
      <c r="E11" s="255"/>
      <c r="F11" s="255"/>
      <c r="G11" s="255"/>
      <c r="H11" s="255"/>
      <c r="I11" s="255"/>
      <c r="J11" s="255"/>
      <c r="K11" s="253"/>
    </row>
    <row r="12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="1" customFormat="1" ht="15" customHeight="1">
      <c r="B13" s="256"/>
      <c r="C13" s="257"/>
      <c r="D13" s="258" t="s">
        <v>438</v>
      </c>
      <c r="E13" s="255"/>
      <c r="F13" s="255"/>
      <c r="G13" s="255"/>
      <c r="H13" s="255"/>
      <c r="I13" s="255"/>
      <c r="J13" s="255"/>
      <c r="K13" s="253"/>
    </row>
    <row r="14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="1" customFormat="1" ht="15" customHeight="1">
      <c r="B15" s="256"/>
      <c r="C15" s="257"/>
      <c r="D15" s="255" t="s">
        <v>439</v>
      </c>
      <c r="E15" s="255"/>
      <c r="F15" s="255"/>
      <c r="G15" s="255"/>
      <c r="H15" s="255"/>
      <c r="I15" s="255"/>
      <c r="J15" s="255"/>
      <c r="K15" s="253"/>
    </row>
    <row r="16" s="1" customFormat="1" ht="15" customHeight="1">
      <c r="B16" s="256"/>
      <c r="C16" s="257"/>
      <c r="D16" s="255" t="s">
        <v>440</v>
      </c>
      <c r="E16" s="255"/>
      <c r="F16" s="255"/>
      <c r="G16" s="255"/>
      <c r="H16" s="255"/>
      <c r="I16" s="255"/>
      <c r="J16" s="255"/>
      <c r="K16" s="253"/>
    </row>
    <row r="17" s="1" customFormat="1" ht="15" customHeight="1">
      <c r="B17" s="256"/>
      <c r="C17" s="257"/>
      <c r="D17" s="255" t="s">
        <v>441</v>
      </c>
      <c r="E17" s="255"/>
      <c r="F17" s="255"/>
      <c r="G17" s="255"/>
      <c r="H17" s="255"/>
      <c r="I17" s="255"/>
      <c r="J17" s="255"/>
      <c r="K17" s="253"/>
    </row>
    <row r="18" s="1" customFormat="1" ht="15" customHeight="1">
      <c r="B18" s="256"/>
      <c r="C18" s="257"/>
      <c r="D18" s="257"/>
      <c r="E18" s="259" t="s">
        <v>442</v>
      </c>
      <c r="F18" s="255" t="s">
        <v>443</v>
      </c>
      <c r="G18" s="255"/>
      <c r="H18" s="255"/>
      <c r="I18" s="255"/>
      <c r="J18" s="255"/>
      <c r="K18" s="253"/>
    </row>
    <row r="19" s="1" customFormat="1" ht="15" customHeight="1">
      <c r="B19" s="256"/>
      <c r="C19" s="257"/>
      <c r="D19" s="257"/>
      <c r="E19" s="259" t="s">
        <v>78</v>
      </c>
      <c r="F19" s="255" t="s">
        <v>444</v>
      </c>
      <c r="G19" s="255"/>
      <c r="H19" s="255"/>
      <c r="I19" s="255"/>
      <c r="J19" s="255"/>
      <c r="K19" s="253"/>
    </row>
    <row r="20" s="1" customFormat="1" ht="15" customHeight="1">
      <c r="B20" s="256"/>
      <c r="C20" s="257"/>
      <c r="D20" s="257"/>
      <c r="E20" s="259" t="s">
        <v>445</v>
      </c>
      <c r="F20" s="255" t="s">
        <v>446</v>
      </c>
      <c r="G20" s="255"/>
      <c r="H20" s="255"/>
      <c r="I20" s="255"/>
      <c r="J20" s="255"/>
      <c r="K20" s="253"/>
    </row>
    <row r="21" s="1" customFormat="1" ht="15" customHeight="1">
      <c r="B21" s="256"/>
      <c r="C21" s="257"/>
      <c r="D21" s="257"/>
      <c r="E21" s="259" t="s">
        <v>447</v>
      </c>
      <c r="F21" s="255" t="s">
        <v>448</v>
      </c>
      <c r="G21" s="255"/>
      <c r="H21" s="255"/>
      <c r="I21" s="255"/>
      <c r="J21" s="255"/>
      <c r="K21" s="253"/>
    </row>
    <row r="22" s="1" customFormat="1" ht="15" customHeight="1">
      <c r="B22" s="256"/>
      <c r="C22" s="257"/>
      <c r="D22" s="257"/>
      <c r="E22" s="259" t="s">
        <v>449</v>
      </c>
      <c r="F22" s="255" t="s">
        <v>450</v>
      </c>
      <c r="G22" s="255"/>
      <c r="H22" s="255"/>
      <c r="I22" s="255"/>
      <c r="J22" s="255"/>
      <c r="K22" s="253"/>
    </row>
    <row r="23" s="1" customFormat="1" ht="15" customHeight="1">
      <c r="B23" s="256"/>
      <c r="C23" s="257"/>
      <c r="D23" s="257"/>
      <c r="E23" s="259" t="s">
        <v>451</v>
      </c>
      <c r="F23" s="255" t="s">
        <v>452</v>
      </c>
      <c r="G23" s="255"/>
      <c r="H23" s="255"/>
      <c r="I23" s="255"/>
      <c r="J23" s="255"/>
      <c r="K23" s="253"/>
    </row>
    <row r="24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="1" customFormat="1" ht="15" customHeight="1">
      <c r="B25" s="256"/>
      <c r="C25" s="255" t="s">
        <v>453</v>
      </c>
      <c r="D25" s="255"/>
      <c r="E25" s="255"/>
      <c r="F25" s="255"/>
      <c r="G25" s="255"/>
      <c r="H25" s="255"/>
      <c r="I25" s="255"/>
      <c r="J25" s="255"/>
      <c r="K25" s="253"/>
    </row>
    <row r="26" s="1" customFormat="1" ht="15" customHeight="1">
      <c r="B26" s="256"/>
      <c r="C26" s="255" t="s">
        <v>454</v>
      </c>
      <c r="D26" s="255"/>
      <c r="E26" s="255"/>
      <c r="F26" s="255"/>
      <c r="G26" s="255"/>
      <c r="H26" s="255"/>
      <c r="I26" s="255"/>
      <c r="J26" s="255"/>
      <c r="K26" s="253"/>
    </row>
    <row r="27" s="1" customFormat="1" ht="15" customHeight="1">
      <c r="B27" s="256"/>
      <c r="C27" s="255"/>
      <c r="D27" s="255" t="s">
        <v>455</v>
      </c>
      <c r="E27" s="255"/>
      <c r="F27" s="255"/>
      <c r="G27" s="255"/>
      <c r="H27" s="255"/>
      <c r="I27" s="255"/>
      <c r="J27" s="255"/>
      <c r="K27" s="253"/>
    </row>
    <row r="28" s="1" customFormat="1" ht="15" customHeight="1">
      <c r="B28" s="256"/>
      <c r="C28" s="257"/>
      <c r="D28" s="255" t="s">
        <v>456</v>
      </c>
      <c r="E28" s="255"/>
      <c r="F28" s="255"/>
      <c r="G28" s="255"/>
      <c r="H28" s="255"/>
      <c r="I28" s="255"/>
      <c r="J28" s="255"/>
      <c r="K28" s="253"/>
    </row>
    <row r="29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="1" customFormat="1" ht="15" customHeight="1">
      <c r="B30" s="256"/>
      <c r="C30" s="257"/>
      <c r="D30" s="255" t="s">
        <v>457</v>
      </c>
      <c r="E30" s="255"/>
      <c r="F30" s="255"/>
      <c r="G30" s="255"/>
      <c r="H30" s="255"/>
      <c r="I30" s="255"/>
      <c r="J30" s="255"/>
      <c r="K30" s="253"/>
    </row>
    <row r="31" s="1" customFormat="1" ht="15" customHeight="1">
      <c r="B31" s="256"/>
      <c r="C31" s="257"/>
      <c r="D31" s="255" t="s">
        <v>458</v>
      </c>
      <c r="E31" s="255"/>
      <c r="F31" s="255"/>
      <c r="G31" s="255"/>
      <c r="H31" s="255"/>
      <c r="I31" s="255"/>
      <c r="J31" s="255"/>
      <c r="K31" s="253"/>
    </row>
    <row r="32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="1" customFormat="1" ht="15" customHeight="1">
      <c r="B33" s="256"/>
      <c r="C33" s="257"/>
      <c r="D33" s="255" t="s">
        <v>459</v>
      </c>
      <c r="E33" s="255"/>
      <c r="F33" s="255"/>
      <c r="G33" s="255"/>
      <c r="H33" s="255"/>
      <c r="I33" s="255"/>
      <c r="J33" s="255"/>
      <c r="K33" s="253"/>
    </row>
    <row r="34" s="1" customFormat="1" ht="15" customHeight="1">
      <c r="B34" s="256"/>
      <c r="C34" s="257"/>
      <c r="D34" s="255" t="s">
        <v>460</v>
      </c>
      <c r="E34" s="255"/>
      <c r="F34" s="255"/>
      <c r="G34" s="255"/>
      <c r="H34" s="255"/>
      <c r="I34" s="255"/>
      <c r="J34" s="255"/>
      <c r="K34" s="253"/>
    </row>
    <row r="35" s="1" customFormat="1" ht="15" customHeight="1">
      <c r="B35" s="256"/>
      <c r="C35" s="257"/>
      <c r="D35" s="255" t="s">
        <v>461</v>
      </c>
      <c r="E35" s="255"/>
      <c r="F35" s="255"/>
      <c r="G35" s="255"/>
      <c r="H35" s="255"/>
      <c r="I35" s="255"/>
      <c r="J35" s="255"/>
      <c r="K35" s="253"/>
    </row>
    <row r="36" s="1" customFormat="1" ht="15" customHeight="1">
      <c r="B36" s="256"/>
      <c r="C36" s="257"/>
      <c r="D36" s="255"/>
      <c r="E36" s="258" t="s">
        <v>106</v>
      </c>
      <c r="F36" s="255"/>
      <c r="G36" s="255" t="s">
        <v>462</v>
      </c>
      <c r="H36" s="255"/>
      <c r="I36" s="255"/>
      <c r="J36" s="255"/>
      <c r="K36" s="253"/>
    </row>
    <row r="37" s="1" customFormat="1" ht="30.75" customHeight="1">
      <c r="B37" s="256"/>
      <c r="C37" s="257"/>
      <c r="D37" s="255"/>
      <c r="E37" s="258" t="s">
        <v>463</v>
      </c>
      <c r="F37" s="255"/>
      <c r="G37" s="255" t="s">
        <v>464</v>
      </c>
      <c r="H37" s="255"/>
      <c r="I37" s="255"/>
      <c r="J37" s="255"/>
      <c r="K37" s="253"/>
    </row>
    <row r="38" s="1" customFormat="1" ht="15" customHeight="1">
      <c r="B38" s="256"/>
      <c r="C38" s="257"/>
      <c r="D38" s="255"/>
      <c r="E38" s="258" t="s">
        <v>53</v>
      </c>
      <c r="F38" s="255"/>
      <c r="G38" s="255" t="s">
        <v>465</v>
      </c>
      <c r="H38" s="255"/>
      <c r="I38" s="255"/>
      <c r="J38" s="255"/>
      <c r="K38" s="253"/>
    </row>
    <row r="39" s="1" customFormat="1" ht="15" customHeight="1">
      <c r="B39" s="256"/>
      <c r="C39" s="257"/>
      <c r="D39" s="255"/>
      <c r="E39" s="258" t="s">
        <v>54</v>
      </c>
      <c r="F39" s="255"/>
      <c r="G39" s="255" t="s">
        <v>466</v>
      </c>
      <c r="H39" s="255"/>
      <c r="I39" s="255"/>
      <c r="J39" s="255"/>
      <c r="K39" s="253"/>
    </row>
    <row r="40" s="1" customFormat="1" ht="15" customHeight="1">
      <c r="B40" s="256"/>
      <c r="C40" s="257"/>
      <c r="D40" s="255"/>
      <c r="E40" s="258" t="s">
        <v>107</v>
      </c>
      <c r="F40" s="255"/>
      <c r="G40" s="255" t="s">
        <v>467</v>
      </c>
      <c r="H40" s="255"/>
      <c r="I40" s="255"/>
      <c r="J40" s="255"/>
      <c r="K40" s="253"/>
    </row>
    <row r="41" s="1" customFormat="1" ht="15" customHeight="1">
      <c r="B41" s="256"/>
      <c r="C41" s="257"/>
      <c r="D41" s="255"/>
      <c r="E41" s="258" t="s">
        <v>108</v>
      </c>
      <c r="F41" s="255"/>
      <c r="G41" s="255" t="s">
        <v>468</v>
      </c>
      <c r="H41" s="255"/>
      <c r="I41" s="255"/>
      <c r="J41" s="255"/>
      <c r="K41" s="253"/>
    </row>
    <row r="42" s="1" customFormat="1" ht="15" customHeight="1">
      <c r="B42" s="256"/>
      <c r="C42" s="257"/>
      <c r="D42" s="255"/>
      <c r="E42" s="258" t="s">
        <v>469</v>
      </c>
      <c r="F42" s="255"/>
      <c r="G42" s="255" t="s">
        <v>470</v>
      </c>
      <c r="H42" s="255"/>
      <c r="I42" s="255"/>
      <c r="J42" s="255"/>
      <c r="K42" s="253"/>
    </row>
    <row r="43" s="1" customFormat="1" ht="15" customHeight="1">
      <c r="B43" s="256"/>
      <c r="C43" s="257"/>
      <c r="D43" s="255"/>
      <c r="E43" s="258"/>
      <c r="F43" s="255"/>
      <c r="G43" s="255" t="s">
        <v>471</v>
      </c>
      <c r="H43" s="255"/>
      <c r="I43" s="255"/>
      <c r="J43" s="255"/>
      <c r="K43" s="253"/>
    </row>
    <row r="44" s="1" customFormat="1" ht="15" customHeight="1">
      <c r="B44" s="256"/>
      <c r="C44" s="257"/>
      <c r="D44" s="255"/>
      <c r="E44" s="258" t="s">
        <v>472</v>
      </c>
      <c r="F44" s="255"/>
      <c r="G44" s="255" t="s">
        <v>473</v>
      </c>
      <c r="H44" s="255"/>
      <c r="I44" s="255"/>
      <c r="J44" s="255"/>
      <c r="K44" s="253"/>
    </row>
    <row r="45" s="1" customFormat="1" ht="15" customHeight="1">
      <c r="B45" s="256"/>
      <c r="C45" s="257"/>
      <c r="D45" s="255"/>
      <c r="E45" s="258" t="s">
        <v>110</v>
      </c>
      <c r="F45" s="255"/>
      <c r="G45" s="255" t="s">
        <v>474</v>
      </c>
      <c r="H45" s="255"/>
      <c r="I45" s="255"/>
      <c r="J45" s="255"/>
      <c r="K45" s="253"/>
    </row>
    <row r="46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="1" customFormat="1" ht="15" customHeight="1">
      <c r="B47" s="256"/>
      <c r="C47" s="257"/>
      <c r="D47" s="255" t="s">
        <v>475</v>
      </c>
      <c r="E47" s="255"/>
      <c r="F47" s="255"/>
      <c r="G47" s="255"/>
      <c r="H47" s="255"/>
      <c r="I47" s="255"/>
      <c r="J47" s="255"/>
      <c r="K47" s="253"/>
    </row>
    <row r="48" s="1" customFormat="1" ht="15" customHeight="1">
      <c r="B48" s="256"/>
      <c r="C48" s="257"/>
      <c r="D48" s="257"/>
      <c r="E48" s="255" t="s">
        <v>476</v>
      </c>
      <c r="F48" s="255"/>
      <c r="G48" s="255"/>
      <c r="H48" s="255"/>
      <c r="I48" s="255"/>
      <c r="J48" s="255"/>
      <c r="K48" s="253"/>
    </row>
    <row r="49" s="1" customFormat="1" ht="15" customHeight="1">
      <c r="B49" s="256"/>
      <c r="C49" s="257"/>
      <c r="D49" s="257"/>
      <c r="E49" s="255" t="s">
        <v>477</v>
      </c>
      <c r="F49" s="255"/>
      <c r="G49" s="255"/>
      <c r="H49" s="255"/>
      <c r="I49" s="255"/>
      <c r="J49" s="255"/>
      <c r="K49" s="253"/>
    </row>
    <row r="50" s="1" customFormat="1" ht="15" customHeight="1">
      <c r="B50" s="256"/>
      <c r="C50" s="257"/>
      <c r="D50" s="257"/>
      <c r="E50" s="255" t="s">
        <v>478</v>
      </c>
      <c r="F50" s="255"/>
      <c r="G50" s="255"/>
      <c r="H50" s="255"/>
      <c r="I50" s="255"/>
      <c r="J50" s="255"/>
      <c r="K50" s="253"/>
    </row>
    <row r="51" s="1" customFormat="1" ht="15" customHeight="1">
      <c r="B51" s="256"/>
      <c r="C51" s="257"/>
      <c r="D51" s="255" t="s">
        <v>479</v>
      </c>
      <c r="E51" s="255"/>
      <c r="F51" s="255"/>
      <c r="G51" s="255"/>
      <c r="H51" s="255"/>
      <c r="I51" s="255"/>
      <c r="J51" s="255"/>
      <c r="K51" s="253"/>
    </row>
    <row r="52" s="1" customFormat="1" ht="25.5" customHeight="1">
      <c r="B52" s="251"/>
      <c r="C52" s="252" t="s">
        <v>480</v>
      </c>
      <c r="D52" s="252"/>
      <c r="E52" s="252"/>
      <c r="F52" s="252"/>
      <c r="G52" s="252"/>
      <c r="H52" s="252"/>
      <c r="I52" s="252"/>
      <c r="J52" s="252"/>
      <c r="K52" s="253"/>
    </row>
    <row r="53" s="1" customFormat="1" ht="5.25" customHeight="1">
      <c r="B53" s="251"/>
      <c r="C53" s="254"/>
      <c r="D53" s="254"/>
      <c r="E53" s="254"/>
      <c r="F53" s="254"/>
      <c r="G53" s="254"/>
      <c r="H53" s="254"/>
      <c r="I53" s="254"/>
      <c r="J53" s="254"/>
      <c r="K53" s="253"/>
    </row>
    <row r="54" s="1" customFormat="1" ht="15" customHeight="1">
      <c r="B54" s="251"/>
      <c r="C54" s="255" t="s">
        <v>481</v>
      </c>
      <c r="D54" s="255"/>
      <c r="E54" s="255"/>
      <c r="F54" s="255"/>
      <c r="G54" s="255"/>
      <c r="H54" s="255"/>
      <c r="I54" s="255"/>
      <c r="J54" s="255"/>
      <c r="K54" s="253"/>
    </row>
    <row r="55" s="1" customFormat="1" ht="15" customHeight="1">
      <c r="B55" s="251"/>
      <c r="C55" s="255" t="s">
        <v>482</v>
      </c>
      <c r="D55" s="255"/>
      <c r="E55" s="255"/>
      <c r="F55" s="255"/>
      <c r="G55" s="255"/>
      <c r="H55" s="255"/>
      <c r="I55" s="255"/>
      <c r="J55" s="255"/>
      <c r="K55" s="253"/>
    </row>
    <row r="56" s="1" customFormat="1" ht="12.75" customHeight="1">
      <c r="B56" s="251"/>
      <c r="C56" s="255"/>
      <c r="D56" s="255"/>
      <c r="E56" s="255"/>
      <c r="F56" s="255"/>
      <c r="G56" s="255"/>
      <c r="H56" s="255"/>
      <c r="I56" s="255"/>
      <c r="J56" s="255"/>
      <c r="K56" s="253"/>
    </row>
    <row r="57" s="1" customFormat="1" ht="15" customHeight="1">
      <c r="B57" s="251"/>
      <c r="C57" s="255" t="s">
        <v>483</v>
      </c>
      <c r="D57" s="255"/>
      <c r="E57" s="255"/>
      <c r="F57" s="255"/>
      <c r="G57" s="255"/>
      <c r="H57" s="255"/>
      <c r="I57" s="255"/>
      <c r="J57" s="255"/>
      <c r="K57" s="253"/>
    </row>
    <row r="58" s="1" customFormat="1" ht="15" customHeight="1">
      <c r="B58" s="251"/>
      <c r="C58" s="257"/>
      <c r="D58" s="255" t="s">
        <v>484</v>
      </c>
      <c r="E58" s="255"/>
      <c r="F58" s="255"/>
      <c r="G58" s="255"/>
      <c r="H58" s="255"/>
      <c r="I58" s="255"/>
      <c r="J58" s="255"/>
      <c r="K58" s="253"/>
    </row>
    <row r="59" s="1" customFormat="1" ht="15" customHeight="1">
      <c r="B59" s="251"/>
      <c r="C59" s="257"/>
      <c r="D59" s="255" t="s">
        <v>485</v>
      </c>
      <c r="E59" s="255"/>
      <c r="F59" s="255"/>
      <c r="G59" s="255"/>
      <c r="H59" s="255"/>
      <c r="I59" s="255"/>
      <c r="J59" s="255"/>
      <c r="K59" s="253"/>
    </row>
    <row r="60" s="1" customFormat="1" ht="15" customHeight="1">
      <c r="B60" s="251"/>
      <c r="C60" s="257"/>
      <c r="D60" s="255" t="s">
        <v>486</v>
      </c>
      <c r="E60" s="255"/>
      <c r="F60" s="255"/>
      <c r="G60" s="255"/>
      <c r="H60" s="255"/>
      <c r="I60" s="255"/>
      <c r="J60" s="255"/>
      <c r="K60" s="253"/>
    </row>
    <row r="61" s="1" customFormat="1" ht="15" customHeight="1">
      <c r="B61" s="251"/>
      <c r="C61" s="257"/>
      <c r="D61" s="255" t="s">
        <v>487</v>
      </c>
      <c r="E61" s="255"/>
      <c r="F61" s="255"/>
      <c r="G61" s="255"/>
      <c r="H61" s="255"/>
      <c r="I61" s="255"/>
      <c r="J61" s="255"/>
      <c r="K61" s="253"/>
    </row>
    <row r="62" s="1" customFormat="1" ht="15" customHeight="1">
      <c r="B62" s="251"/>
      <c r="C62" s="257"/>
      <c r="D62" s="260" t="s">
        <v>488</v>
      </c>
      <c r="E62" s="260"/>
      <c r="F62" s="260"/>
      <c r="G62" s="260"/>
      <c r="H62" s="260"/>
      <c r="I62" s="260"/>
      <c r="J62" s="260"/>
      <c r="K62" s="253"/>
    </row>
    <row r="63" s="1" customFormat="1" ht="15" customHeight="1">
      <c r="B63" s="251"/>
      <c r="C63" s="257"/>
      <c r="D63" s="255" t="s">
        <v>489</v>
      </c>
      <c r="E63" s="255"/>
      <c r="F63" s="255"/>
      <c r="G63" s="255"/>
      <c r="H63" s="255"/>
      <c r="I63" s="255"/>
      <c r="J63" s="255"/>
      <c r="K63" s="253"/>
    </row>
    <row r="64" s="1" customFormat="1" ht="12.75" customHeight="1">
      <c r="B64" s="251"/>
      <c r="C64" s="257"/>
      <c r="D64" s="257"/>
      <c r="E64" s="261"/>
      <c r="F64" s="257"/>
      <c r="G64" s="257"/>
      <c r="H64" s="257"/>
      <c r="I64" s="257"/>
      <c r="J64" s="257"/>
      <c r="K64" s="253"/>
    </row>
    <row r="65" s="1" customFormat="1" ht="15" customHeight="1">
      <c r="B65" s="251"/>
      <c r="C65" s="257"/>
      <c r="D65" s="255" t="s">
        <v>490</v>
      </c>
      <c r="E65" s="255"/>
      <c r="F65" s="255"/>
      <c r="G65" s="255"/>
      <c r="H65" s="255"/>
      <c r="I65" s="255"/>
      <c r="J65" s="255"/>
      <c r="K65" s="253"/>
    </row>
    <row r="66" s="1" customFormat="1" ht="15" customHeight="1">
      <c r="B66" s="251"/>
      <c r="C66" s="257"/>
      <c r="D66" s="260" t="s">
        <v>491</v>
      </c>
      <c r="E66" s="260"/>
      <c r="F66" s="260"/>
      <c r="G66" s="260"/>
      <c r="H66" s="260"/>
      <c r="I66" s="260"/>
      <c r="J66" s="260"/>
      <c r="K66" s="253"/>
    </row>
    <row r="67" s="1" customFormat="1" ht="15" customHeight="1">
      <c r="B67" s="251"/>
      <c r="C67" s="257"/>
      <c r="D67" s="255" t="s">
        <v>492</v>
      </c>
      <c r="E67" s="255"/>
      <c r="F67" s="255"/>
      <c r="G67" s="255"/>
      <c r="H67" s="255"/>
      <c r="I67" s="255"/>
      <c r="J67" s="255"/>
      <c r="K67" s="253"/>
    </row>
    <row r="68" s="1" customFormat="1" ht="15" customHeight="1">
      <c r="B68" s="251"/>
      <c r="C68" s="257"/>
      <c r="D68" s="255" t="s">
        <v>493</v>
      </c>
      <c r="E68" s="255"/>
      <c r="F68" s="255"/>
      <c r="G68" s="255"/>
      <c r="H68" s="255"/>
      <c r="I68" s="255"/>
      <c r="J68" s="255"/>
      <c r="K68" s="253"/>
    </row>
    <row r="69" s="1" customFormat="1" ht="15" customHeight="1">
      <c r="B69" s="251"/>
      <c r="C69" s="257"/>
      <c r="D69" s="255" t="s">
        <v>494</v>
      </c>
      <c r="E69" s="255"/>
      <c r="F69" s="255"/>
      <c r="G69" s="255"/>
      <c r="H69" s="255"/>
      <c r="I69" s="255"/>
      <c r="J69" s="255"/>
      <c r="K69" s="253"/>
    </row>
    <row r="70" s="1" customFormat="1" ht="15" customHeight="1">
      <c r="B70" s="251"/>
      <c r="C70" s="257"/>
      <c r="D70" s="255" t="s">
        <v>495</v>
      </c>
      <c r="E70" s="255"/>
      <c r="F70" s="255"/>
      <c r="G70" s="255"/>
      <c r="H70" s="255"/>
      <c r="I70" s="255"/>
      <c r="J70" s="255"/>
      <c r="K70" s="253"/>
    </row>
    <row r="71" s="1" customFormat="1" ht="12.75" customHeight="1">
      <c r="B71" s="262"/>
      <c r="C71" s="263"/>
      <c r="D71" s="263"/>
      <c r="E71" s="263"/>
      <c r="F71" s="263"/>
      <c r="G71" s="263"/>
      <c r="H71" s="263"/>
      <c r="I71" s="263"/>
      <c r="J71" s="263"/>
      <c r="K71" s="264"/>
    </row>
    <row r="72" s="1" customFormat="1" ht="18.75" customHeight="1"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="1" customFormat="1" ht="18.75" customHeight="1">
      <c r="B73" s="266"/>
      <c r="C73" s="266"/>
      <c r="D73" s="266"/>
      <c r="E73" s="266"/>
      <c r="F73" s="266"/>
      <c r="G73" s="266"/>
      <c r="H73" s="266"/>
      <c r="I73" s="266"/>
      <c r="J73" s="266"/>
      <c r="K73" s="266"/>
    </row>
    <row r="74" s="1" customFormat="1" ht="7.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9"/>
    </row>
    <row r="75" s="1" customFormat="1" ht="45" customHeight="1">
      <c r="B75" s="270"/>
      <c r="C75" s="271" t="s">
        <v>496</v>
      </c>
      <c r="D75" s="271"/>
      <c r="E75" s="271"/>
      <c r="F75" s="271"/>
      <c r="G75" s="271"/>
      <c r="H75" s="271"/>
      <c r="I75" s="271"/>
      <c r="J75" s="271"/>
      <c r="K75" s="272"/>
    </row>
    <row r="76" s="1" customFormat="1" ht="17.25" customHeight="1">
      <c r="B76" s="270"/>
      <c r="C76" s="273" t="s">
        <v>497</v>
      </c>
      <c r="D76" s="273"/>
      <c r="E76" s="273"/>
      <c r="F76" s="273" t="s">
        <v>498</v>
      </c>
      <c r="G76" s="274"/>
      <c r="H76" s="273" t="s">
        <v>54</v>
      </c>
      <c r="I76" s="273" t="s">
        <v>57</v>
      </c>
      <c r="J76" s="273" t="s">
        <v>499</v>
      </c>
      <c r="K76" s="272"/>
    </row>
    <row r="77" s="1" customFormat="1" ht="17.25" customHeight="1">
      <c r="B77" s="270"/>
      <c r="C77" s="275" t="s">
        <v>500</v>
      </c>
      <c r="D77" s="275"/>
      <c r="E77" s="275"/>
      <c r="F77" s="276" t="s">
        <v>501</v>
      </c>
      <c r="G77" s="277"/>
      <c r="H77" s="275"/>
      <c r="I77" s="275"/>
      <c r="J77" s="275" t="s">
        <v>502</v>
      </c>
      <c r="K77" s="272"/>
    </row>
    <row r="78" s="1" customFormat="1" ht="5.25" customHeight="1">
      <c r="B78" s="270"/>
      <c r="C78" s="278"/>
      <c r="D78" s="278"/>
      <c r="E78" s="278"/>
      <c r="F78" s="278"/>
      <c r="G78" s="279"/>
      <c r="H78" s="278"/>
      <c r="I78" s="278"/>
      <c r="J78" s="278"/>
      <c r="K78" s="272"/>
    </row>
    <row r="79" s="1" customFormat="1" ht="15" customHeight="1">
      <c r="B79" s="270"/>
      <c r="C79" s="258" t="s">
        <v>53</v>
      </c>
      <c r="D79" s="278"/>
      <c r="E79" s="278"/>
      <c r="F79" s="280" t="s">
        <v>503</v>
      </c>
      <c r="G79" s="279"/>
      <c r="H79" s="258" t="s">
        <v>504</v>
      </c>
      <c r="I79" s="258" t="s">
        <v>505</v>
      </c>
      <c r="J79" s="258">
        <v>20</v>
      </c>
      <c r="K79" s="272"/>
    </row>
    <row r="80" s="1" customFormat="1" ht="15" customHeight="1">
      <c r="B80" s="270"/>
      <c r="C80" s="258" t="s">
        <v>506</v>
      </c>
      <c r="D80" s="258"/>
      <c r="E80" s="258"/>
      <c r="F80" s="280" t="s">
        <v>503</v>
      </c>
      <c r="G80" s="279"/>
      <c r="H80" s="258" t="s">
        <v>507</v>
      </c>
      <c r="I80" s="258" t="s">
        <v>505</v>
      </c>
      <c r="J80" s="258">
        <v>120</v>
      </c>
      <c r="K80" s="272"/>
    </row>
    <row r="81" s="1" customFormat="1" ht="15" customHeight="1">
      <c r="B81" s="281"/>
      <c r="C81" s="258" t="s">
        <v>508</v>
      </c>
      <c r="D81" s="258"/>
      <c r="E81" s="258"/>
      <c r="F81" s="280" t="s">
        <v>509</v>
      </c>
      <c r="G81" s="279"/>
      <c r="H81" s="258" t="s">
        <v>510</v>
      </c>
      <c r="I81" s="258" t="s">
        <v>505</v>
      </c>
      <c r="J81" s="258">
        <v>50</v>
      </c>
      <c r="K81" s="272"/>
    </row>
    <row r="82" s="1" customFormat="1" ht="15" customHeight="1">
      <c r="B82" s="281"/>
      <c r="C82" s="258" t="s">
        <v>511</v>
      </c>
      <c r="D82" s="258"/>
      <c r="E82" s="258"/>
      <c r="F82" s="280" t="s">
        <v>503</v>
      </c>
      <c r="G82" s="279"/>
      <c r="H82" s="258" t="s">
        <v>512</v>
      </c>
      <c r="I82" s="258" t="s">
        <v>513</v>
      </c>
      <c r="J82" s="258"/>
      <c r="K82" s="272"/>
    </row>
    <row r="83" s="1" customFormat="1" ht="15" customHeight="1">
      <c r="B83" s="281"/>
      <c r="C83" s="282" t="s">
        <v>514</v>
      </c>
      <c r="D83" s="282"/>
      <c r="E83" s="282"/>
      <c r="F83" s="283" t="s">
        <v>509</v>
      </c>
      <c r="G83" s="282"/>
      <c r="H83" s="282" t="s">
        <v>515</v>
      </c>
      <c r="I83" s="282" t="s">
        <v>505</v>
      </c>
      <c r="J83" s="282">
        <v>15</v>
      </c>
      <c r="K83" s="272"/>
    </row>
    <row r="84" s="1" customFormat="1" ht="15" customHeight="1">
      <c r="B84" s="281"/>
      <c r="C84" s="282" t="s">
        <v>516</v>
      </c>
      <c r="D84" s="282"/>
      <c r="E84" s="282"/>
      <c r="F84" s="283" t="s">
        <v>509</v>
      </c>
      <c r="G84" s="282"/>
      <c r="H84" s="282" t="s">
        <v>517</v>
      </c>
      <c r="I84" s="282" t="s">
        <v>505</v>
      </c>
      <c r="J84" s="282">
        <v>15</v>
      </c>
      <c r="K84" s="272"/>
    </row>
    <row r="85" s="1" customFormat="1" ht="15" customHeight="1">
      <c r="B85" s="281"/>
      <c r="C85" s="282" t="s">
        <v>518</v>
      </c>
      <c r="D85" s="282"/>
      <c r="E85" s="282"/>
      <c r="F85" s="283" t="s">
        <v>509</v>
      </c>
      <c r="G85" s="282"/>
      <c r="H85" s="282" t="s">
        <v>519</v>
      </c>
      <c r="I85" s="282" t="s">
        <v>505</v>
      </c>
      <c r="J85" s="282">
        <v>20</v>
      </c>
      <c r="K85" s="272"/>
    </row>
    <row r="86" s="1" customFormat="1" ht="15" customHeight="1">
      <c r="B86" s="281"/>
      <c r="C86" s="282" t="s">
        <v>520</v>
      </c>
      <c r="D86" s="282"/>
      <c r="E86" s="282"/>
      <c r="F86" s="283" t="s">
        <v>509</v>
      </c>
      <c r="G86" s="282"/>
      <c r="H86" s="282" t="s">
        <v>521</v>
      </c>
      <c r="I86" s="282" t="s">
        <v>505</v>
      </c>
      <c r="J86" s="282">
        <v>20</v>
      </c>
      <c r="K86" s="272"/>
    </row>
    <row r="87" s="1" customFormat="1" ht="15" customHeight="1">
      <c r="B87" s="281"/>
      <c r="C87" s="258" t="s">
        <v>522</v>
      </c>
      <c r="D87" s="258"/>
      <c r="E87" s="258"/>
      <c r="F87" s="280" t="s">
        <v>509</v>
      </c>
      <c r="G87" s="279"/>
      <c r="H87" s="258" t="s">
        <v>523</v>
      </c>
      <c r="I87" s="258" t="s">
        <v>505</v>
      </c>
      <c r="J87" s="258">
        <v>50</v>
      </c>
      <c r="K87" s="272"/>
    </row>
    <row r="88" s="1" customFormat="1" ht="15" customHeight="1">
      <c r="B88" s="281"/>
      <c r="C88" s="258" t="s">
        <v>524</v>
      </c>
      <c r="D88" s="258"/>
      <c r="E88" s="258"/>
      <c r="F88" s="280" t="s">
        <v>509</v>
      </c>
      <c r="G88" s="279"/>
      <c r="H88" s="258" t="s">
        <v>525</v>
      </c>
      <c r="I88" s="258" t="s">
        <v>505</v>
      </c>
      <c r="J88" s="258">
        <v>20</v>
      </c>
      <c r="K88" s="272"/>
    </row>
    <row r="89" s="1" customFormat="1" ht="15" customHeight="1">
      <c r="B89" s="281"/>
      <c r="C89" s="258" t="s">
        <v>526</v>
      </c>
      <c r="D89" s="258"/>
      <c r="E89" s="258"/>
      <c r="F89" s="280" t="s">
        <v>509</v>
      </c>
      <c r="G89" s="279"/>
      <c r="H89" s="258" t="s">
        <v>527</v>
      </c>
      <c r="I89" s="258" t="s">
        <v>505</v>
      </c>
      <c r="J89" s="258">
        <v>20</v>
      </c>
      <c r="K89" s="272"/>
    </row>
    <row r="90" s="1" customFormat="1" ht="15" customHeight="1">
      <c r="B90" s="281"/>
      <c r="C90" s="258" t="s">
        <v>528</v>
      </c>
      <c r="D90" s="258"/>
      <c r="E90" s="258"/>
      <c r="F90" s="280" t="s">
        <v>509</v>
      </c>
      <c r="G90" s="279"/>
      <c r="H90" s="258" t="s">
        <v>529</v>
      </c>
      <c r="I90" s="258" t="s">
        <v>505</v>
      </c>
      <c r="J90" s="258">
        <v>50</v>
      </c>
      <c r="K90" s="272"/>
    </row>
    <row r="91" s="1" customFormat="1" ht="15" customHeight="1">
      <c r="B91" s="281"/>
      <c r="C91" s="258" t="s">
        <v>530</v>
      </c>
      <c r="D91" s="258"/>
      <c r="E91" s="258"/>
      <c r="F91" s="280" t="s">
        <v>509</v>
      </c>
      <c r="G91" s="279"/>
      <c r="H91" s="258" t="s">
        <v>530</v>
      </c>
      <c r="I91" s="258" t="s">
        <v>505</v>
      </c>
      <c r="J91" s="258">
        <v>50</v>
      </c>
      <c r="K91" s="272"/>
    </row>
    <row r="92" s="1" customFormat="1" ht="15" customHeight="1">
      <c r="B92" s="281"/>
      <c r="C92" s="258" t="s">
        <v>531</v>
      </c>
      <c r="D92" s="258"/>
      <c r="E92" s="258"/>
      <c r="F92" s="280" t="s">
        <v>509</v>
      </c>
      <c r="G92" s="279"/>
      <c r="H92" s="258" t="s">
        <v>532</v>
      </c>
      <c r="I92" s="258" t="s">
        <v>505</v>
      </c>
      <c r="J92" s="258">
        <v>255</v>
      </c>
      <c r="K92" s="272"/>
    </row>
    <row r="93" s="1" customFormat="1" ht="15" customHeight="1">
      <c r="B93" s="281"/>
      <c r="C93" s="258" t="s">
        <v>533</v>
      </c>
      <c r="D93" s="258"/>
      <c r="E93" s="258"/>
      <c r="F93" s="280" t="s">
        <v>503</v>
      </c>
      <c r="G93" s="279"/>
      <c r="H93" s="258" t="s">
        <v>534</v>
      </c>
      <c r="I93" s="258" t="s">
        <v>535</v>
      </c>
      <c r="J93" s="258"/>
      <c r="K93" s="272"/>
    </row>
    <row r="94" s="1" customFormat="1" ht="15" customHeight="1">
      <c r="B94" s="281"/>
      <c r="C94" s="258" t="s">
        <v>536</v>
      </c>
      <c r="D94" s="258"/>
      <c r="E94" s="258"/>
      <c r="F94" s="280" t="s">
        <v>503</v>
      </c>
      <c r="G94" s="279"/>
      <c r="H94" s="258" t="s">
        <v>537</v>
      </c>
      <c r="I94" s="258" t="s">
        <v>538</v>
      </c>
      <c r="J94" s="258"/>
      <c r="K94" s="272"/>
    </row>
    <row r="95" s="1" customFormat="1" ht="15" customHeight="1">
      <c r="B95" s="281"/>
      <c r="C95" s="258" t="s">
        <v>539</v>
      </c>
      <c r="D95" s="258"/>
      <c r="E95" s="258"/>
      <c r="F95" s="280" t="s">
        <v>503</v>
      </c>
      <c r="G95" s="279"/>
      <c r="H95" s="258" t="s">
        <v>539</v>
      </c>
      <c r="I95" s="258" t="s">
        <v>538</v>
      </c>
      <c r="J95" s="258"/>
      <c r="K95" s="272"/>
    </row>
    <row r="96" s="1" customFormat="1" ht="15" customHeight="1">
      <c r="B96" s="281"/>
      <c r="C96" s="258" t="s">
        <v>38</v>
      </c>
      <c r="D96" s="258"/>
      <c r="E96" s="258"/>
      <c r="F96" s="280" t="s">
        <v>503</v>
      </c>
      <c r="G96" s="279"/>
      <c r="H96" s="258" t="s">
        <v>540</v>
      </c>
      <c r="I96" s="258" t="s">
        <v>538</v>
      </c>
      <c r="J96" s="258"/>
      <c r="K96" s="272"/>
    </row>
    <row r="97" s="1" customFormat="1" ht="15" customHeight="1">
      <c r="B97" s="281"/>
      <c r="C97" s="258" t="s">
        <v>48</v>
      </c>
      <c r="D97" s="258"/>
      <c r="E97" s="258"/>
      <c r="F97" s="280" t="s">
        <v>503</v>
      </c>
      <c r="G97" s="279"/>
      <c r="H97" s="258" t="s">
        <v>541</v>
      </c>
      <c r="I97" s="258" t="s">
        <v>538</v>
      </c>
      <c r="J97" s="258"/>
      <c r="K97" s="272"/>
    </row>
    <row r="98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="1" customFormat="1" ht="18.75" customHeight="1"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</row>
    <row r="101" s="1" customFormat="1" ht="7.5" customHeight="1">
      <c r="B101" s="267"/>
      <c r="C101" s="268"/>
      <c r="D101" s="268"/>
      <c r="E101" s="268"/>
      <c r="F101" s="268"/>
      <c r="G101" s="268"/>
      <c r="H101" s="268"/>
      <c r="I101" s="268"/>
      <c r="J101" s="268"/>
      <c r="K101" s="269"/>
    </row>
    <row r="102" s="1" customFormat="1" ht="45" customHeight="1">
      <c r="B102" s="270"/>
      <c r="C102" s="271" t="s">
        <v>542</v>
      </c>
      <c r="D102" s="271"/>
      <c r="E102" s="271"/>
      <c r="F102" s="271"/>
      <c r="G102" s="271"/>
      <c r="H102" s="271"/>
      <c r="I102" s="271"/>
      <c r="J102" s="271"/>
      <c r="K102" s="272"/>
    </row>
    <row r="103" s="1" customFormat="1" ht="17.25" customHeight="1">
      <c r="B103" s="270"/>
      <c r="C103" s="273" t="s">
        <v>497</v>
      </c>
      <c r="D103" s="273"/>
      <c r="E103" s="273"/>
      <c r="F103" s="273" t="s">
        <v>498</v>
      </c>
      <c r="G103" s="274"/>
      <c r="H103" s="273" t="s">
        <v>54</v>
      </c>
      <c r="I103" s="273" t="s">
        <v>57</v>
      </c>
      <c r="J103" s="273" t="s">
        <v>499</v>
      </c>
      <c r="K103" s="272"/>
    </row>
    <row r="104" s="1" customFormat="1" ht="17.25" customHeight="1">
      <c r="B104" s="270"/>
      <c r="C104" s="275" t="s">
        <v>500</v>
      </c>
      <c r="D104" s="275"/>
      <c r="E104" s="275"/>
      <c r="F104" s="276" t="s">
        <v>501</v>
      </c>
      <c r="G104" s="277"/>
      <c r="H104" s="275"/>
      <c r="I104" s="275"/>
      <c r="J104" s="275" t="s">
        <v>502</v>
      </c>
      <c r="K104" s="272"/>
    </row>
    <row r="105" s="1" customFormat="1" ht="5.25" customHeight="1">
      <c r="B105" s="270"/>
      <c r="C105" s="273"/>
      <c r="D105" s="273"/>
      <c r="E105" s="273"/>
      <c r="F105" s="273"/>
      <c r="G105" s="289"/>
      <c r="H105" s="273"/>
      <c r="I105" s="273"/>
      <c r="J105" s="273"/>
      <c r="K105" s="272"/>
    </row>
    <row r="106" s="1" customFormat="1" ht="15" customHeight="1">
      <c r="B106" s="270"/>
      <c r="C106" s="258" t="s">
        <v>53</v>
      </c>
      <c r="D106" s="278"/>
      <c r="E106" s="278"/>
      <c r="F106" s="280" t="s">
        <v>503</v>
      </c>
      <c r="G106" s="289"/>
      <c r="H106" s="258" t="s">
        <v>543</v>
      </c>
      <c r="I106" s="258" t="s">
        <v>505</v>
      </c>
      <c r="J106" s="258">
        <v>20</v>
      </c>
      <c r="K106" s="272"/>
    </row>
    <row r="107" s="1" customFormat="1" ht="15" customHeight="1">
      <c r="B107" s="270"/>
      <c r="C107" s="258" t="s">
        <v>506</v>
      </c>
      <c r="D107" s="258"/>
      <c r="E107" s="258"/>
      <c r="F107" s="280" t="s">
        <v>503</v>
      </c>
      <c r="G107" s="258"/>
      <c r="H107" s="258" t="s">
        <v>543</v>
      </c>
      <c r="I107" s="258" t="s">
        <v>505</v>
      </c>
      <c r="J107" s="258">
        <v>120</v>
      </c>
      <c r="K107" s="272"/>
    </row>
    <row r="108" s="1" customFormat="1" ht="15" customHeight="1">
      <c r="B108" s="281"/>
      <c r="C108" s="258" t="s">
        <v>508</v>
      </c>
      <c r="D108" s="258"/>
      <c r="E108" s="258"/>
      <c r="F108" s="280" t="s">
        <v>509</v>
      </c>
      <c r="G108" s="258"/>
      <c r="H108" s="258" t="s">
        <v>543</v>
      </c>
      <c r="I108" s="258" t="s">
        <v>505</v>
      </c>
      <c r="J108" s="258">
        <v>50</v>
      </c>
      <c r="K108" s="272"/>
    </row>
    <row r="109" s="1" customFormat="1" ht="15" customHeight="1">
      <c r="B109" s="281"/>
      <c r="C109" s="258" t="s">
        <v>511</v>
      </c>
      <c r="D109" s="258"/>
      <c r="E109" s="258"/>
      <c r="F109" s="280" t="s">
        <v>503</v>
      </c>
      <c r="G109" s="258"/>
      <c r="H109" s="258" t="s">
        <v>543</v>
      </c>
      <c r="I109" s="258" t="s">
        <v>513</v>
      </c>
      <c r="J109" s="258"/>
      <c r="K109" s="272"/>
    </row>
    <row r="110" s="1" customFormat="1" ht="15" customHeight="1">
      <c r="B110" s="281"/>
      <c r="C110" s="258" t="s">
        <v>522</v>
      </c>
      <c r="D110" s="258"/>
      <c r="E110" s="258"/>
      <c r="F110" s="280" t="s">
        <v>509</v>
      </c>
      <c r="G110" s="258"/>
      <c r="H110" s="258" t="s">
        <v>543</v>
      </c>
      <c r="I110" s="258" t="s">
        <v>505</v>
      </c>
      <c r="J110" s="258">
        <v>50</v>
      </c>
      <c r="K110" s="272"/>
    </row>
    <row r="111" s="1" customFormat="1" ht="15" customHeight="1">
      <c r="B111" s="281"/>
      <c r="C111" s="258" t="s">
        <v>530</v>
      </c>
      <c r="D111" s="258"/>
      <c r="E111" s="258"/>
      <c r="F111" s="280" t="s">
        <v>509</v>
      </c>
      <c r="G111" s="258"/>
      <c r="H111" s="258" t="s">
        <v>543</v>
      </c>
      <c r="I111" s="258" t="s">
        <v>505</v>
      </c>
      <c r="J111" s="258">
        <v>50</v>
      </c>
      <c r="K111" s="272"/>
    </row>
    <row r="112" s="1" customFormat="1" ht="15" customHeight="1">
      <c r="B112" s="281"/>
      <c r="C112" s="258" t="s">
        <v>528</v>
      </c>
      <c r="D112" s="258"/>
      <c r="E112" s="258"/>
      <c r="F112" s="280" t="s">
        <v>509</v>
      </c>
      <c r="G112" s="258"/>
      <c r="H112" s="258" t="s">
        <v>543</v>
      </c>
      <c r="I112" s="258" t="s">
        <v>505</v>
      </c>
      <c r="J112" s="258">
        <v>50</v>
      </c>
      <c r="K112" s="272"/>
    </row>
    <row r="113" s="1" customFormat="1" ht="15" customHeight="1">
      <c r="B113" s="281"/>
      <c r="C113" s="258" t="s">
        <v>53</v>
      </c>
      <c r="D113" s="258"/>
      <c r="E113" s="258"/>
      <c r="F113" s="280" t="s">
        <v>503</v>
      </c>
      <c r="G113" s="258"/>
      <c r="H113" s="258" t="s">
        <v>544</v>
      </c>
      <c r="I113" s="258" t="s">
        <v>505</v>
      </c>
      <c r="J113" s="258">
        <v>20</v>
      </c>
      <c r="K113" s="272"/>
    </row>
    <row r="114" s="1" customFormat="1" ht="15" customHeight="1">
      <c r="B114" s="281"/>
      <c r="C114" s="258" t="s">
        <v>545</v>
      </c>
      <c r="D114" s="258"/>
      <c r="E114" s="258"/>
      <c r="F114" s="280" t="s">
        <v>503</v>
      </c>
      <c r="G114" s="258"/>
      <c r="H114" s="258" t="s">
        <v>546</v>
      </c>
      <c r="I114" s="258" t="s">
        <v>505</v>
      </c>
      <c r="J114" s="258">
        <v>120</v>
      </c>
      <c r="K114" s="272"/>
    </row>
    <row r="115" s="1" customFormat="1" ht="15" customHeight="1">
      <c r="B115" s="281"/>
      <c r="C115" s="258" t="s">
        <v>38</v>
      </c>
      <c r="D115" s="258"/>
      <c r="E115" s="258"/>
      <c r="F115" s="280" t="s">
        <v>503</v>
      </c>
      <c r="G115" s="258"/>
      <c r="H115" s="258" t="s">
        <v>547</v>
      </c>
      <c r="I115" s="258" t="s">
        <v>538</v>
      </c>
      <c r="J115" s="258"/>
      <c r="K115" s="272"/>
    </row>
    <row r="116" s="1" customFormat="1" ht="15" customHeight="1">
      <c r="B116" s="281"/>
      <c r="C116" s="258" t="s">
        <v>48</v>
      </c>
      <c r="D116" s="258"/>
      <c r="E116" s="258"/>
      <c r="F116" s="280" t="s">
        <v>503</v>
      </c>
      <c r="G116" s="258"/>
      <c r="H116" s="258" t="s">
        <v>548</v>
      </c>
      <c r="I116" s="258" t="s">
        <v>538</v>
      </c>
      <c r="J116" s="258"/>
      <c r="K116" s="272"/>
    </row>
    <row r="117" s="1" customFormat="1" ht="15" customHeight="1">
      <c r="B117" s="281"/>
      <c r="C117" s="258" t="s">
        <v>57</v>
      </c>
      <c r="D117" s="258"/>
      <c r="E117" s="258"/>
      <c r="F117" s="280" t="s">
        <v>503</v>
      </c>
      <c r="G117" s="258"/>
      <c r="H117" s="258" t="s">
        <v>549</v>
      </c>
      <c r="I117" s="258" t="s">
        <v>550</v>
      </c>
      <c r="J117" s="258"/>
      <c r="K117" s="272"/>
    </row>
    <row r="118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="1" customFormat="1" ht="18.75" customHeight="1">
      <c r="B119" s="291"/>
      <c r="C119" s="255"/>
      <c r="D119" s="255"/>
      <c r="E119" s="255"/>
      <c r="F119" s="292"/>
      <c r="G119" s="255"/>
      <c r="H119" s="255"/>
      <c r="I119" s="255"/>
      <c r="J119" s="255"/>
      <c r="K119" s="291"/>
    </row>
    <row r="120" s="1" customFormat="1" ht="18.75" customHeight="1"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="1" customFormat="1" ht="45" customHeight="1">
      <c r="B122" s="296"/>
      <c r="C122" s="249" t="s">
        <v>551</v>
      </c>
      <c r="D122" s="249"/>
      <c r="E122" s="249"/>
      <c r="F122" s="249"/>
      <c r="G122" s="249"/>
      <c r="H122" s="249"/>
      <c r="I122" s="249"/>
      <c r="J122" s="249"/>
      <c r="K122" s="297"/>
    </row>
    <row r="123" s="1" customFormat="1" ht="17.25" customHeight="1">
      <c r="B123" s="298"/>
      <c r="C123" s="273" t="s">
        <v>497</v>
      </c>
      <c r="D123" s="273"/>
      <c r="E123" s="273"/>
      <c r="F123" s="273" t="s">
        <v>498</v>
      </c>
      <c r="G123" s="274"/>
      <c r="H123" s="273" t="s">
        <v>54</v>
      </c>
      <c r="I123" s="273" t="s">
        <v>57</v>
      </c>
      <c r="J123" s="273" t="s">
        <v>499</v>
      </c>
      <c r="K123" s="299"/>
    </row>
    <row r="124" s="1" customFormat="1" ht="17.25" customHeight="1">
      <c r="B124" s="298"/>
      <c r="C124" s="275" t="s">
        <v>500</v>
      </c>
      <c r="D124" s="275"/>
      <c r="E124" s="275"/>
      <c r="F124" s="276" t="s">
        <v>501</v>
      </c>
      <c r="G124" s="277"/>
      <c r="H124" s="275"/>
      <c r="I124" s="275"/>
      <c r="J124" s="275" t="s">
        <v>502</v>
      </c>
      <c r="K124" s="299"/>
    </row>
    <row r="125" s="1" customFormat="1" ht="5.25" customHeight="1">
      <c r="B125" s="300"/>
      <c r="C125" s="278"/>
      <c r="D125" s="278"/>
      <c r="E125" s="278"/>
      <c r="F125" s="278"/>
      <c r="G125" s="258"/>
      <c r="H125" s="278"/>
      <c r="I125" s="278"/>
      <c r="J125" s="278"/>
      <c r="K125" s="301"/>
    </row>
    <row r="126" s="1" customFormat="1" ht="15" customHeight="1">
      <c r="B126" s="300"/>
      <c r="C126" s="258" t="s">
        <v>506</v>
      </c>
      <c r="D126" s="278"/>
      <c r="E126" s="278"/>
      <c r="F126" s="280" t="s">
        <v>503</v>
      </c>
      <c r="G126" s="258"/>
      <c r="H126" s="258" t="s">
        <v>543</v>
      </c>
      <c r="I126" s="258" t="s">
        <v>505</v>
      </c>
      <c r="J126" s="258">
        <v>120</v>
      </c>
      <c r="K126" s="302"/>
    </row>
    <row r="127" s="1" customFormat="1" ht="15" customHeight="1">
      <c r="B127" s="300"/>
      <c r="C127" s="258" t="s">
        <v>552</v>
      </c>
      <c r="D127" s="258"/>
      <c r="E127" s="258"/>
      <c r="F127" s="280" t="s">
        <v>503</v>
      </c>
      <c r="G127" s="258"/>
      <c r="H127" s="258" t="s">
        <v>553</v>
      </c>
      <c r="I127" s="258" t="s">
        <v>505</v>
      </c>
      <c r="J127" s="258" t="s">
        <v>554</v>
      </c>
      <c r="K127" s="302"/>
    </row>
    <row r="128" s="1" customFormat="1" ht="15" customHeight="1">
      <c r="B128" s="300"/>
      <c r="C128" s="258" t="s">
        <v>451</v>
      </c>
      <c r="D128" s="258"/>
      <c r="E128" s="258"/>
      <c r="F128" s="280" t="s">
        <v>503</v>
      </c>
      <c r="G128" s="258"/>
      <c r="H128" s="258" t="s">
        <v>555</v>
      </c>
      <c r="I128" s="258" t="s">
        <v>505</v>
      </c>
      <c r="J128" s="258" t="s">
        <v>554</v>
      </c>
      <c r="K128" s="302"/>
    </row>
    <row r="129" s="1" customFormat="1" ht="15" customHeight="1">
      <c r="B129" s="300"/>
      <c r="C129" s="258" t="s">
        <v>514</v>
      </c>
      <c r="D129" s="258"/>
      <c r="E129" s="258"/>
      <c r="F129" s="280" t="s">
        <v>509</v>
      </c>
      <c r="G129" s="258"/>
      <c r="H129" s="258" t="s">
        <v>515</v>
      </c>
      <c r="I129" s="258" t="s">
        <v>505</v>
      </c>
      <c r="J129" s="258">
        <v>15</v>
      </c>
      <c r="K129" s="302"/>
    </row>
    <row r="130" s="1" customFormat="1" ht="15" customHeight="1">
      <c r="B130" s="300"/>
      <c r="C130" s="282" t="s">
        <v>516</v>
      </c>
      <c r="D130" s="282"/>
      <c r="E130" s="282"/>
      <c r="F130" s="283" t="s">
        <v>509</v>
      </c>
      <c r="G130" s="282"/>
      <c r="H130" s="282" t="s">
        <v>517</v>
      </c>
      <c r="I130" s="282" t="s">
        <v>505</v>
      </c>
      <c r="J130" s="282">
        <v>15</v>
      </c>
      <c r="K130" s="302"/>
    </row>
    <row r="131" s="1" customFormat="1" ht="15" customHeight="1">
      <c r="B131" s="300"/>
      <c r="C131" s="282" t="s">
        <v>518</v>
      </c>
      <c r="D131" s="282"/>
      <c r="E131" s="282"/>
      <c r="F131" s="283" t="s">
        <v>509</v>
      </c>
      <c r="G131" s="282"/>
      <c r="H131" s="282" t="s">
        <v>519</v>
      </c>
      <c r="I131" s="282" t="s">
        <v>505</v>
      </c>
      <c r="J131" s="282">
        <v>20</v>
      </c>
      <c r="K131" s="302"/>
    </row>
    <row r="132" s="1" customFormat="1" ht="15" customHeight="1">
      <c r="B132" s="300"/>
      <c r="C132" s="282" t="s">
        <v>520</v>
      </c>
      <c r="D132" s="282"/>
      <c r="E132" s="282"/>
      <c r="F132" s="283" t="s">
        <v>509</v>
      </c>
      <c r="G132" s="282"/>
      <c r="H132" s="282" t="s">
        <v>521</v>
      </c>
      <c r="I132" s="282" t="s">
        <v>505</v>
      </c>
      <c r="J132" s="282">
        <v>20</v>
      </c>
      <c r="K132" s="302"/>
    </row>
    <row r="133" s="1" customFormat="1" ht="15" customHeight="1">
      <c r="B133" s="300"/>
      <c r="C133" s="258" t="s">
        <v>508</v>
      </c>
      <c r="D133" s="258"/>
      <c r="E133" s="258"/>
      <c r="F133" s="280" t="s">
        <v>509</v>
      </c>
      <c r="G133" s="258"/>
      <c r="H133" s="258" t="s">
        <v>543</v>
      </c>
      <c r="I133" s="258" t="s">
        <v>505</v>
      </c>
      <c r="J133" s="258">
        <v>50</v>
      </c>
      <c r="K133" s="302"/>
    </row>
    <row r="134" s="1" customFormat="1" ht="15" customHeight="1">
      <c r="B134" s="300"/>
      <c r="C134" s="258" t="s">
        <v>522</v>
      </c>
      <c r="D134" s="258"/>
      <c r="E134" s="258"/>
      <c r="F134" s="280" t="s">
        <v>509</v>
      </c>
      <c r="G134" s="258"/>
      <c r="H134" s="258" t="s">
        <v>543</v>
      </c>
      <c r="I134" s="258" t="s">
        <v>505</v>
      </c>
      <c r="J134" s="258">
        <v>50</v>
      </c>
      <c r="K134" s="302"/>
    </row>
    <row r="135" s="1" customFormat="1" ht="15" customHeight="1">
      <c r="B135" s="300"/>
      <c r="C135" s="258" t="s">
        <v>528</v>
      </c>
      <c r="D135" s="258"/>
      <c r="E135" s="258"/>
      <c r="F135" s="280" t="s">
        <v>509</v>
      </c>
      <c r="G135" s="258"/>
      <c r="H135" s="258" t="s">
        <v>543</v>
      </c>
      <c r="I135" s="258" t="s">
        <v>505</v>
      </c>
      <c r="J135" s="258">
        <v>50</v>
      </c>
      <c r="K135" s="302"/>
    </row>
    <row r="136" s="1" customFormat="1" ht="15" customHeight="1">
      <c r="B136" s="300"/>
      <c r="C136" s="258" t="s">
        <v>530</v>
      </c>
      <c r="D136" s="258"/>
      <c r="E136" s="258"/>
      <c r="F136" s="280" t="s">
        <v>509</v>
      </c>
      <c r="G136" s="258"/>
      <c r="H136" s="258" t="s">
        <v>543</v>
      </c>
      <c r="I136" s="258" t="s">
        <v>505</v>
      </c>
      <c r="J136" s="258">
        <v>50</v>
      </c>
      <c r="K136" s="302"/>
    </row>
    <row r="137" s="1" customFormat="1" ht="15" customHeight="1">
      <c r="B137" s="300"/>
      <c r="C137" s="258" t="s">
        <v>531</v>
      </c>
      <c r="D137" s="258"/>
      <c r="E137" s="258"/>
      <c r="F137" s="280" t="s">
        <v>509</v>
      </c>
      <c r="G137" s="258"/>
      <c r="H137" s="258" t="s">
        <v>556</v>
      </c>
      <c r="I137" s="258" t="s">
        <v>505</v>
      </c>
      <c r="J137" s="258">
        <v>255</v>
      </c>
      <c r="K137" s="302"/>
    </row>
    <row r="138" s="1" customFormat="1" ht="15" customHeight="1">
      <c r="B138" s="300"/>
      <c r="C138" s="258" t="s">
        <v>533</v>
      </c>
      <c r="D138" s="258"/>
      <c r="E138" s="258"/>
      <c r="F138" s="280" t="s">
        <v>503</v>
      </c>
      <c r="G138" s="258"/>
      <c r="H138" s="258" t="s">
        <v>557</v>
      </c>
      <c r="I138" s="258" t="s">
        <v>535</v>
      </c>
      <c r="J138" s="258"/>
      <c r="K138" s="302"/>
    </row>
    <row r="139" s="1" customFormat="1" ht="15" customHeight="1">
      <c r="B139" s="300"/>
      <c r="C139" s="258" t="s">
        <v>536</v>
      </c>
      <c r="D139" s="258"/>
      <c r="E139" s="258"/>
      <c r="F139" s="280" t="s">
        <v>503</v>
      </c>
      <c r="G139" s="258"/>
      <c r="H139" s="258" t="s">
        <v>558</v>
      </c>
      <c r="I139" s="258" t="s">
        <v>538</v>
      </c>
      <c r="J139" s="258"/>
      <c r="K139" s="302"/>
    </row>
    <row r="140" s="1" customFormat="1" ht="15" customHeight="1">
      <c r="B140" s="300"/>
      <c r="C140" s="258" t="s">
        <v>539</v>
      </c>
      <c r="D140" s="258"/>
      <c r="E140" s="258"/>
      <c r="F140" s="280" t="s">
        <v>503</v>
      </c>
      <c r="G140" s="258"/>
      <c r="H140" s="258" t="s">
        <v>539</v>
      </c>
      <c r="I140" s="258" t="s">
        <v>538</v>
      </c>
      <c r="J140" s="258"/>
      <c r="K140" s="302"/>
    </row>
    <row r="141" s="1" customFormat="1" ht="15" customHeight="1">
      <c r="B141" s="300"/>
      <c r="C141" s="258" t="s">
        <v>38</v>
      </c>
      <c r="D141" s="258"/>
      <c r="E141" s="258"/>
      <c r="F141" s="280" t="s">
        <v>503</v>
      </c>
      <c r="G141" s="258"/>
      <c r="H141" s="258" t="s">
        <v>559</v>
      </c>
      <c r="I141" s="258" t="s">
        <v>538</v>
      </c>
      <c r="J141" s="258"/>
      <c r="K141" s="302"/>
    </row>
    <row r="142" s="1" customFormat="1" ht="15" customHeight="1">
      <c r="B142" s="300"/>
      <c r="C142" s="258" t="s">
        <v>560</v>
      </c>
      <c r="D142" s="258"/>
      <c r="E142" s="258"/>
      <c r="F142" s="280" t="s">
        <v>503</v>
      </c>
      <c r="G142" s="258"/>
      <c r="H142" s="258" t="s">
        <v>561</v>
      </c>
      <c r="I142" s="258" t="s">
        <v>538</v>
      </c>
      <c r="J142" s="258"/>
      <c r="K142" s="302"/>
    </row>
    <row r="143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="1" customFormat="1" ht="18.75" customHeight="1">
      <c r="B144" s="255"/>
      <c r="C144" s="255"/>
      <c r="D144" s="255"/>
      <c r="E144" s="255"/>
      <c r="F144" s="292"/>
      <c r="G144" s="255"/>
      <c r="H144" s="255"/>
      <c r="I144" s="255"/>
      <c r="J144" s="255"/>
      <c r="K144" s="255"/>
    </row>
    <row r="145" s="1" customFormat="1" ht="18.75" customHeight="1"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</row>
    <row r="146" s="1" customFormat="1" ht="7.5" customHeight="1">
      <c r="B146" s="267"/>
      <c r="C146" s="268"/>
      <c r="D146" s="268"/>
      <c r="E146" s="268"/>
      <c r="F146" s="268"/>
      <c r="G146" s="268"/>
      <c r="H146" s="268"/>
      <c r="I146" s="268"/>
      <c r="J146" s="268"/>
      <c r="K146" s="269"/>
    </row>
    <row r="147" s="1" customFormat="1" ht="45" customHeight="1">
      <c r="B147" s="270"/>
      <c r="C147" s="271" t="s">
        <v>562</v>
      </c>
      <c r="D147" s="271"/>
      <c r="E147" s="271"/>
      <c r="F147" s="271"/>
      <c r="G147" s="271"/>
      <c r="H147" s="271"/>
      <c r="I147" s="271"/>
      <c r="J147" s="271"/>
      <c r="K147" s="272"/>
    </row>
    <row r="148" s="1" customFormat="1" ht="17.25" customHeight="1">
      <c r="B148" s="270"/>
      <c r="C148" s="273" t="s">
        <v>497</v>
      </c>
      <c r="D148" s="273"/>
      <c r="E148" s="273"/>
      <c r="F148" s="273" t="s">
        <v>498</v>
      </c>
      <c r="G148" s="274"/>
      <c r="H148" s="273" t="s">
        <v>54</v>
      </c>
      <c r="I148" s="273" t="s">
        <v>57</v>
      </c>
      <c r="J148" s="273" t="s">
        <v>499</v>
      </c>
      <c r="K148" s="272"/>
    </row>
    <row r="149" s="1" customFormat="1" ht="17.25" customHeight="1">
      <c r="B149" s="270"/>
      <c r="C149" s="275" t="s">
        <v>500</v>
      </c>
      <c r="D149" s="275"/>
      <c r="E149" s="275"/>
      <c r="F149" s="276" t="s">
        <v>501</v>
      </c>
      <c r="G149" s="277"/>
      <c r="H149" s="275"/>
      <c r="I149" s="275"/>
      <c r="J149" s="275" t="s">
        <v>502</v>
      </c>
      <c r="K149" s="272"/>
    </row>
    <row r="150" s="1" customFormat="1" ht="5.25" customHeight="1">
      <c r="B150" s="281"/>
      <c r="C150" s="278"/>
      <c r="D150" s="278"/>
      <c r="E150" s="278"/>
      <c r="F150" s="278"/>
      <c r="G150" s="279"/>
      <c r="H150" s="278"/>
      <c r="I150" s="278"/>
      <c r="J150" s="278"/>
      <c r="K150" s="302"/>
    </row>
    <row r="151" s="1" customFormat="1" ht="15" customHeight="1">
      <c r="B151" s="281"/>
      <c r="C151" s="306" t="s">
        <v>506</v>
      </c>
      <c r="D151" s="258"/>
      <c r="E151" s="258"/>
      <c r="F151" s="307" t="s">
        <v>503</v>
      </c>
      <c r="G151" s="258"/>
      <c r="H151" s="306" t="s">
        <v>543</v>
      </c>
      <c r="I151" s="306" t="s">
        <v>505</v>
      </c>
      <c r="J151" s="306">
        <v>120</v>
      </c>
      <c r="K151" s="302"/>
    </row>
    <row r="152" s="1" customFormat="1" ht="15" customHeight="1">
      <c r="B152" s="281"/>
      <c r="C152" s="306" t="s">
        <v>552</v>
      </c>
      <c r="D152" s="258"/>
      <c r="E152" s="258"/>
      <c r="F152" s="307" t="s">
        <v>503</v>
      </c>
      <c r="G152" s="258"/>
      <c r="H152" s="306" t="s">
        <v>563</v>
      </c>
      <c r="I152" s="306" t="s">
        <v>505</v>
      </c>
      <c r="J152" s="306" t="s">
        <v>554</v>
      </c>
      <c r="K152" s="302"/>
    </row>
    <row r="153" s="1" customFormat="1" ht="15" customHeight="1">
      <c r="B153" s="281"/>
      <c r="C153" s="306" t="s">
        <v>451</v>
      </c>
      <c r="D153" s="258"/>
      <c r="E153" s="258"/>
      <c r="F153" s="307" t="s">
        <v>503</v>
      </c>
      <c r="G153" s="258"/>
      <c r="H153" s="306" t="s">
        <v>564</v>
      </c>
      <c r="I153" s="306" t="s">
        <v>505</v>
      </c>
      <c r="J153" s="306" t="s">
        <v>554</v>
      </c>
      <c r="K153" s="302"/>
    </row>
    <row r="154" s="1" customFormat="1" ht="15" customHeight="1">
      <c r="B154" s="281"/>
      <c r="C154" s="306" t="s">
        <v>508</v>
      </c>
      <c r="D154" s="258"/>
      <c r="E154" s="258"/>
      <c r="F154" s="307" t="s">
        <v>509</v>
      </c>
      <c r="G154" s="258"/>
      <c r="H154" s="306" t="s">
        <v>543</v>
      </c>
      <c r="I154" s="306" t="s">
        <v>505</v>
      </c>
      <c r="J154" s="306">
        <v>50</v>
      </c>
      <c r="K154" s="302"/>
    </row>
    <row r="155" s="1" customFormat="1" ht="15" customHeight="1">
      <c r="B155" s="281"/>
      <c r="C155" s="306" t="s">
        <v>511</v>
      </c>
      <c r="D155" s="258"/>
      <c r="E155" s="258"/>
      <c r="F155" s="307" t="s">
        <v>503</v>
      </c>
      <c r="G155" s="258"/>
      <c r="H155" s="306" t="s">
        <v>543</v>
      </c>
      <c r="I155" s="306" t="s">
        <v>513</v>
      </c>
      <c r="J155" s="306"/>
      <c r="K155" s="302"/>
    </row>
    <row r="156" s="1" customFormat="1" ht="15" customHeight="1">
      <c r="B156" s="281"/>
      <c r="C156" s="306" t="s">
        <v>522</v>
      </c>
      <c r="D156" s="258"/>
      <c r="E156" s="258"/>
      <c r="F156" s="307" t="s">
        <v>509</v>
      </c>
      <c r="G156" s="258"/>
      <c r="H156" s="306" t="s">
        <v>543</v>
      </c>
      <c r="I156" s="306" t="s">
        <v>505</v>
      </c>
      <c r="J156" s="306">
        <v>50</v>
      </c>
      <c r="K156" s="302"/>
    </row>
    <row r="157" s="1" customFormat="1" ht="15" customHeight="1">
      <c r="B157" s="281"/>
      <c r="C157" s="306" t="s">
        <v>530</v>
      </c>
      <c r="D157" s="258"/>
      <c r="E157" s="258"/>
      <c r="F157" s="307" t="s">
        <v>509</v>
      </c>
      <c r="G157" s="258"/>
      <c r="H157" s="306" t="s">
        <v>543</v>
      </c>
      <c r="I157" s="306" t="s">
        <v>505</v>
      </c>
      <c r="J157" s="306">
        <v>50</v>
      </c>
      <c r="K157" s="302"/>
    </row>
    <row r="158" s="1" customFormat="1" ht="15" customHeight="1">
      <c r="B158" s="281"/>
      <c r="C158" s="306" t="s">
        <v>528</v>
      </c>
      <c r="D158" s="258"/>
      <c r="E158" s="258"/>
      <c r="F158" s="307" t="s">
        <v>509</v>
      </c>
      <c r="G158" s="258"/>
      <c r="H158" s="306" t="s">
        <v>543</v>
      </c>
      <c r="I158" s="306" t="s">
        <v>505</v>
      </c>
      <c r="J158" s="306">
        <v>50</v>
      </c>
      <c r="K158" s="302"/>
    </row>
    <row r="159" s="1" customFormat="1" ht="15" customHeight="1">
      <c r="B159" s="281"/>
      <c r="C159" s="306" t="s">
        <v>86</v>
      </c>
      <c r="D159" s="258"/>
      <c r="E159" s="258"/>
      <c r="F159" s="307" t="s">
        <v>503</v>
      </c>
      <c r="G159" s="258"/>
      <c r="H159" s="306" t="s">
        <v>565</v>
      </c>
      <c r="I159" s="306" t="s">
        <v>505</v>
      </c>
      <c r="J159" s="306" t="s">
        <v>566</v>
      </c>
      <c r="K159" s="302"/>
    </row>
    <row r="160" s="1" customFormat="1" ht="15" customHeight="1">
      <c r="B160" s="281"/>
      <c r="C160" s="306" t="s">
        <v>567</v>
      </c>
      <c r="D160" s="258"/>
      <c r="E160" s="258"/>
      <c r="F160" s="307" t="s">
        <v>503</v>
      </c>
      <c r="G160" s="258"/>
      <c r="H160" s="306" t="s">
        <v>568</v>
      </c>
      <c r="I160" s="306" t="s">
        <v>538</v>
      </c>
      <c r="J160" s="306"/>
      <c r="K160" s="302"/>
    </row>
    <row r="161" s="1" customFormat="1" ht="15" customHeight="1">
      <c r="B161" s="308"/>
      <c r="C161" s="290"/>
      <c r="D161" s="290"/>
      <c r="E161" s="290"/>
      <c r="F161" s="290"/>
      <c r="G161" s="290"/>
      <c r="H161" s="290"/>
      <c r="I161" s="290"/>
      <c r="J161" s="290"/>
      <c r="K161" s="309"/>
    </row>
    <row r="162" s="1" customFormat="1" ht="18.75" customHeight="1">
      <c r="B162" s="255"/>
      <c r="C162" s="258"/>
      <c r="D162" s="258"/>
      <c r="E162" s="258"/>
      <c r="F162" s="280"/>
      <c r="G162" s="258"/>
      <c r="H162" s="258"/>
      <c r="I162" s="258"/>
      <c r="J162" s="258"/>
      <c r="K162" s="255"/>
    </row>
    <row r="163" s="1" customFormat="1" ht="18.75" customHeight="1"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</row>
    <row r="164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="1" customFormat="1" ht="45" customHeight="1">
      <c r="B165" s="248"/>
      <c r="C165" s="249" t="s">
        <v>569</v>
      </c>
      <c r="D165" s="249"/>
      <c r="E165" s="249"/>
      <c r="F165" s="249"/>
      <c r="G165" s="249"/>
      <c r="H165" s="249"/>
      <c r="I165" s="249"/>
      <c r="J165" s="249"/>
      <c r="K165" s="250"/>
    </row>
    <row r="166" s="1" customFormat="1" ht="17.25" customHeight="1">
      <c r="B166" s="248"/>
      <c r="C166" s="273" t="s">
        <v>497</v>
      </c>
      <c r="D166" s="273"/>
      <c r="E166" s="273"/>
      <c r="F166" s="273" t="s">
        <v>498</v>
      </c>
      <c r="G166" s="310"/>
      <c r="H166" s="311" t="s">
        <v>54</v>
      </c>
      <c r="I166" s="311" t="s">
        <v>57</v>
      </c>
      <c r="J166" s="273" t="s">
        <v>499</v>
      </c>
      <c r="K166" s="250"/>
    </row>
    <row r="167" s="1" customFormat="1" ht="17.25" customHeight="1">
      <c r="B167" s="251"/>
      <c r="C167" s="275" t="s">
        <v>500</v>
      </c>
      <c r="D167" s="275"/>
      <c r="E167" s="275"/>
      <c r="F167" s="276" t="s">
        <v>501</v>
      </c>
      <c r="G167" s="312"/>
      <c r="H167" s="313"/>
      <c r="I167" s="313"/>
      <c r="J167" s="275" t="s">
        <v>502</v>
      </c>
      <c r="K167" s="253"/>
    </row>
    <row r="168" s="1" customFormat="1" ht="5.25" customHeight="1">
      <c r="B168" s="281"/>
      <c r="C168" s="278"/>
      <c r="D168" s="278"/>
      <c r="E168" s="278"/>
      <c r="F168" s="278"/>
      <c r="G168" s="279"/>
      <c r="H168" s="278"/>
      <c r="I168" s="278"/>
      <c r="J168" s="278"/>
      <c r="K168" s="302"/>
    </row>
    <row r="169" s="1" customFormat="1" ht="15" customHeight="1">
      <c r="B169" s="281"/>
      <c r="C169" s="258" t="s">
        <v>506</v>
      </c>
      <c r="D169" s="258"/>
      <c r="E169" s="258"/>
      <c r="F169" s="280" t="s">
        <v>503</v>
      </c>
      <c r="G169" s="258"/>
      <c r="H169" s="258" t="s">
        <v>543</v>
      </c>
      <c r="I169" s="258" t="s">
        <v>505</v>
      </c>
      <c r="J169" s="258">
        <v>120</v>
      </c>
      <c r="K169" s="302"/>
    </row>
    <row r="170" s="1" customFormat="1" ht="15" customHeight="1">
      <c r="B170" s="281"/>
      <c r="C170" s="258" t="s">
        <v>552</v>
      </c>
      <c r="D170" s="258"/>
      <c r="E170" s="258"/>
      <c r="F170" s="280" t="s">
        <v>503</v>
      </c>
      <c r="G170" s="258"/>
      <c r="H170" s="258" t="s">
        <v>553</v>
      </c>
      <c r="I170" s="258" t="s">
        <v>505</v>
      </c>
      <c r="J170" s="258" t="s">
        <v>554</v>
      </c>
      <c r="K170" s="302"/>
    </row>
    <row r="171" s="1" customFormat="1" ht="15" customHeight="1">
      <c r="B171" s="281"/>
      <c r="C171" s="258" t="s">
        <v>451</v>
      </c>
      <c r="D171" s="258"/>
      <c r="E171" s="258"/>
      <c r="F171" s="280" t="s">
        <v>503</v>
      </c>
      <c r="G171" s="258"/>
      <c r="H171" s="258" t="s">
        <v>570</v>
      </c>
      <c r="I171" s="258" t="s">
        <v>505</v>
      </c>
      <c r="J171" s="258" t="s">
        <v>554</v>
      </c>
      <c r="K171" s="302"/>
    </row>
    <row r="172" s="1" customFormat="1" ht="15" customHeight="1">
      <c r="B172" s="281"/>
      <c r="C172" s="258" t="s">
        <v>508</v>
      </c>
      <c r="D172" s="258"/>
      <c r="E172" s="258"/>
      <c r="F172" s="280" t="s">
        <v>509</v>
      </c>
      <c r="G172" s="258"/>
      <c r="H172" s="258" t="s">
        <v>570</v>
      </c>
      <c r="I172" s="258" t="s">
        <v>505</v>
      </c>
      <c r="J172" s="258">
        <v>50</v>
      </c>
      <c r="K172" s="302"/>
    </row>
    <row r="173" s="1" customFormat="1" ht="15" customHeight="1">
      <c r="B173" s="281"/>
      <c r="C173" s="258" t="s">
        <v>511</v>
      </c>
      <c r="D173" s="258"/>
      <c r="E173" s="258"/>
      <c r="F173" s="280" t="s">
        <v>503</v>
      </c>
      <c r="G173" s="258"/>
      <c r="H173" s="258" t="s">
        <v>570</v>
      </c>
      <c r="I173" s="258" t="s">
        <v>513</v>
      </c>
      <c r="J173" s="258"/>
      <c r="K173" s="302"/>
    </row>
    <row r="174" s="1" customFormat="1" ht="15" customHeight="1">
      <c r="B174" s="281"/>
      <c r="C174" s="258" t="s">
        <v>522</v>
      </c>
      <c r="D174" s="258"/>
      <c r="E174" s="258"/>
      <c r="F174" s="280" t="s">
        <v>509</v>
      </c>
      <c r="G174" s="258"/>
      <c r="H174" s="258" t="s">
        <v>570</v>
      </c>
      <c r="I174" s="258" t="s">
        <v>505</v>
      </c>
      <c r="J174" s="258">
        <v>50</v>
      </c>
      <c r="K174" s="302"/>
    </row>
    <row r="175" s="1" customFormat="1" ht="15" customHeight="1">
      <c r="B175" s="281"/>
      <c r="C175" s="258" t="s">
        <v>530</v>
      </c>
      <c r="D175" s="258"/>
      <c r="E175" s="258"/>
      <c r="F175" s="280" t="s">
        <v>509</v>
      </c>
      <c r="G175" s="258"/>
      <c r="H175" s="258" t="s">
        <v>570</v>
      </c>
      <c r="I175" s="258" t="s">
        <v>505</v>
      </c>
      <c r="J175" s="258">
        <v>50</v>
      </c>
      <c r="K175" s="302"/>
    </row>
    <row r="176" s="1" customFormat="1" ht="15" customHeight="1">
      <c r="B176" s="281"/>
      <c r="C176" s="258" t="s">
        <v>528</v>
      </c>
      <c r="D176" s="258"/>
      <c r="E176" s="258"/>
      <c r="F176" s="280" t="s">
        <v>509</v>
      </c>
      <c r="G176" s="258"/>
      <c r="H176" s="258" t="s">
        <v>570</v>
      </c>
      <c r="I176" s="258" t="s">
        <v>505</v>
      </c>
      <c r="J176" s="258">
        <v>50</v>
      </c>
      <c r="K176" s="302"/>
    </row>
    <row r="177" s="1" customFormat="1" ht="15" customHeight="1">
      <c r="B177" s="281"/>
      <c r="C177" s="258" t="s">
        <v>106</v>
      </c>
      <c r="D177" s="258"/>
      <c r="E177" s="258"/>
      <c r="F177" s="280" t="s">
        <v>503</v>
      </c>
      <c r="G177" s="258"/>
      <c r="H177" s="258" t="s">
        <v>571</v>
      </c>
      <c r="I177" s="258" t="s">
        <v>572</v>
      </c>
      <c r="J177" s="258"/>
      <c r="K177" s="302"/>
    </row>
    <row r="178" s="1" customFormat="1" ht="15" customHeight="1">
      <c r="B178" s="281"/>
      <c r="C178" s="258" t="s">
        <v>57</v>
      </c>
      <c r="D178" s="258"/>
      <c r="E178" s="258"/>
      <c r="F178" s="280" t="s">
        <v>503</v>
      </c>
      <c r="G178" s="258"/>
      <c r="H178" s="258" t="s">
        <v>573</v>
      </c>
      <c r="I178" s="258" t="s">
        <v>574</v>
      </c>
      <c r="J178" s="258">
        <v>1</v>
      </c>
      <c r="K178" s="302"/>
    </row>
    <row r="179" s="1" customFormat="1" ht="15" customHeight="1">
      <c r="B179" s="281"/>
      <c r="C179" s="258" t="s">
        <v>53</v>
      </c>
      <c r="D179" s="258"/>
      <c r="E179" s="258"/>
      <c r="F179" s="280" t="s">
        <v>503</v>
      </c>
      <c r="G179" s="258"/>
      <c r="H179" s="258" t="s">
        <v>575</v>
      </c>
      <c r="I179" s="258" t="s">
        <v>505</v>
      </c>
      <c r="J179" s="258">
        <v>20</v>
      </c>
      <c r="K179" s="302"/>
    </row>
    <row r="180" s="1" customFormat="1" ht="15" customHeight="1">
      <c r="B180" s="281"/>
      <c r="C180" s="258" t="s">
        <v>54</v>
      </c>
      <c r="D180" s="258"/>
      <c r="E180" s="258"/>
      <c r="F180" s="280" t="s">
        <v>503</v>
      </c>
      <c r="G180" s="258"/>
      <c r="H180" s="258" t="s">
        <v>576</v>
      </c>
      <c r="I180" s="258" t="s">
        <v>505</v>
      </c>
      <c r="J180" s="258">
        <v>255</v>
      </c>
      <c r="K180" s="302"/>
    </row>
    <row r="181" s="1" customFormat="1" ht="15" customHeight="1">
      <c r="B181" s="281"/>
      <c r="C181" s="258" t="s">
        <v>107</v>
      </c>
      <c r="D181" s="258"/>
      <c r="E181" s="258"/>
      <c r="F181" s="280" t="s">
        <v>503</v>
      </c>
      <c r="G181" s="258"/>
      <c r="H181" s="258" t="s">
        <v>467</v>
      </c>
      <c r="I181" s="258" t="s">
        <v>505</v>
      </c>
      <c r="J181" s="258">
        <v>10</v>
      </c>
      <c r="K181" s="302"/>
    </row>
    <row r="182" s="1" customFormat="1" ht="15" customHeight="1">
      <c r="B182" s="281"/>
      <c r="C182" s="258" t="s">
        <v>108</v>
      </c>
      <c r="D182" s="258"/>
      <c r="E182" s="258"/>
      <c r="F182" s="280" t="s">
        <v>503</v>
      </c>
      <c r="G182" s="258"/>
      <c r="H182" s="258" t="s">
        <v>577</v>
      </c>
      <c r="I182" s="258" t="s">
        <v>538</v>
      </c>
      <c r="J182" s="258"/>
      <c r="K182" s="302"/>
    </row>
    <row r="183" s="1" customFormat="1" ht="15" customHeight="1">
      <c r="B183" s="281"/>
      <c r="C183" s="258" t="s">
        <v>578</v>
      </c>
      <c r="D183" s="258"/>
      <c r="E183" s="258"/>
      <c r="F183" s="280" t="s">
        <v>503</v>
      </c>
      <c r="G183" s="258"/>
      <c r="H183" s="258" t="s">
        <v>579</v>
      </c>
      <c r="I183" s="258" t="s">
        <v>538</v>
      </c>
      <c r="J183" s="258"/>
      <c r="K183" s="302"/>
    </row>
    <row r="184" s="1" customFormat="1" ht="15" customHeight="1">
      <c r="B184" s="281"/>
      <c r="C184" s="258" t="s">
        <v>567</v>
      </c>
      <c r="D184" s="258"/>
      <c r="E184" s="258"/>
      <c r="F184" s="280" t="s">
        <v>503</v>
      </c>
      <c r="G184" s="258"/>
      <c r="H184" s="258" t="s">
        <v>580</v>
      </c>
      <c r="I184" s="258" t="s">
        <v>538</v>
      </c>
      <c r="J184" s="258"/>
      <c r="K184" s="302"/>
    </row>
    <row r="185" s="1" customFormat="1" ht="15" customHeight="1">
      <c r="B185" s="281"/>
      <c r="C185" s="258" t="s">
        <v>110</v>
      </c>
      <c r="D185" s="258"/>
      <c r="E185" s="258"/>
      <c r="F185" s="280" t="s">
        <v>509</v>
      </c>
      <c r="G185" s="258"/>
      <c r="H185" s="258" t="s">
        <v>581</v>
      </c>
      <c r="I185" s="258" t="s">
        <v>505</v>
      </c>
      <c r="J185" s="258">
        <v>50</v>
      </c>
      <c r="K185" s="302"/>
    </row>
    <row r="186" s="1" customFormat="1" ht="15" customHeight="1">
      <c r="B186" s="281"/>
      <c r="C186" s="258" t="s">
        <v>582</v>
      </c>
      <c r="D186" s="258"/>
      <c r="E186" s="258"/>
      <c r="F186" s="280" t="s">
        <v>509</v>
      </c>
      <c r="G186" s="258"/>
      <c r="H186" s="258" t="s">
        <v>583</v>
      </c>
      <c r="I186" s="258" t="s">
        <v>584</v>
      </c>
      <c r="J186" s="258"/>
      <c r="K186" s="302"/>
    </row>
    <row r="187" s="1" customFormat="1" ht="15" customHeight="1">
      <c r="B187" s="281"/>
      <c r="C187" s="258" t="s">
        <v>585</v>
      </c>
      <c r="D187" s="258"/>
      <c r="E187" s="258"/>
      <c r="F187" s="280" t="s">
        <v>509</v>
      </c>
      <c r="G187" s="258"/>
      <c r="H187" s="258" t="s">
        <v>586</v>
      </c>
      <c r="I187" s="258" t="s">
        <v>584</v>
      </c>
      <c r="J187" s="258"/>
      <c r="K187" s="302"/>
    </row>
    <row r="188" s="1" customFormat="1" ht="15" customHeight="1">
      <c r="B188" s="281"/>
      <c r="C188" s="258" t="s">
        <v>587</v>
      </c>
      <c r="D188" s="258"/>
      <c r="E188" s="258"/>
      <c r="F188" s="280" t="s">
        <v>509</v>
      </c>
      <c r="G188" s="258"/>
      <c r="H188" s="258" t="s">
        <v>588</v>
      </c>
      <c r="I188" s="258" t="s">
        <v>584</v>
      </c>
      <c r="J188" s="258"/>
      <c r="K188" s="302"/>
    </row>
    <row r="189" s="1" customFormat="1" ht="15" customHeight="1">
      <c r="B189" s="281"/>
      <c r="C189" s="314" t="s">
        <v>589</v>
      </c>
      <c r="D189" s="258"/>
      <c r="E189" s="258"/>
      <c r="F189" s="280" t="s">
        <v>509</v>
      </c>
      <c r="G189" s="258"/>
      <c r="H189" s="258" t="s">
        <v>590</v>
      </c>
      <c r="I189" s="258" t="s">
        <v>591</v>
      </c>
      <c r="J189" s="315" t="s">
        <v>592</v>
      </c>
      <c r="K189" s="302"/>
    </row>
    <row r="190" s="1" customFormat="1" ht="15" customHeight="1">
      <c r="B190" s="281"/>
      <c r="C190" s="265" t="s">
        <v>42</v>
      </c>
      <c r="D190" s="258"/>
      <c r="E190" s="258"/>
      <c r="F190" s="280" t="s">
        <v>503</v>
      </c>
      <c r="G190" s="258"/>
      <c r="H190" s="255" t="s">
        <v>593</v>
      </c>
      <c r="I190" s="258" t="s">
        <v>594</v>
      </c>
      <c r="J190" s="258"/>
      <c r="K190" s="302"/>
    </row>
    <row r="191" s="1" customFormat="1" ht="15" customHeight="1">
      <c r="B191" s="281"/>
      <c r="C191" s="265" t="s">
        <v>595</v>
      </c>
      <c r="D191" s="258"/>
      <c r="E191" s="258"/>
      <c r="F191" s="280" t="s">
        <v>503</v>
      </c>
      <c r="G191" s="258"/>
      <c r="H191" s="258" t="s">
        <v>596</v>
      </c>
      <c r="I191" s="258" t="s">
        <v>538</v>
      </c>
      <c r="J191" s="258"/>
      <c r="K191" s="302"/>
    </row>
    <row r="192" s="1" customFormat="1" ht="15" customHeight="1">
      <c r="B192" s="281"/>
      <c r="C192" s="265" t="s">
        <v>597</v>
      </c>
      <c r="D192" s="258"/>
      <c r="E192" s="258"/>
      <c r="F192" s="280" t="s">
        <v>503</v>
      </c>
      <c r="G192" s="258"/>
      <c r="H192" s="258" t="s">
        <v>598</v>
      </c>
      <c r="I192" s="258" t="s">
        <v>538</v>
      </c>
      <c r="J192" s="258"/>
      <c r="K192" s="302"/>
    </row>
    <row r="193" s="1" customFormat="1" ht="15" customHeight="1">
      <c r="B193" s="281"/>
      <c r="C193" s="265" t="s">
        <v>599</v>
      </c>
      <c r="D193" s="258"/>
      <c r="E193" s="258"/>
      <c r="F193" s="280" t="s">
        <v>509</v>
      </c>
      <c r="G193" s="258"/>
      <c r="H193" s="258" t="s">
        <v>600</v>
      </c>
      <c r="I193" s="258" t="s">
        <v>538</v>
      </c>
      <c r="J193" s="258"/>
      <c r="K193" s="302"/>
    </row>
    <row r="194" s="1" customFormat="1" ht="15" customHeight="1">
      <c r="B194" s="308"/>
      <c r="C194" s="316"/>
      <c r="D194" s="290"/>
      <c r="E194" s="290"/>
      <c r="F194" s="290"/>
      <c r="G194" s="290"/>
      <c r="H194" s="290"/>
      <c r="I194" s="290"/>
      <c r="J194" s="290"/>
      <c r="K194" s="309"/>
    </row>
    <row r="195" s="1" customFormat="1" ht="18.75" customHeight="1">
      <c r="B195" s="255"/>
      <c r="C195" s="258"/>
      <c r="D195" s="258"/>
      <c r="E195" s="258"/>
      <c r="F195" s="280"/>
      <c r="G195" s="258"/>
      <c r="H195" s="258"/>
      <c r="I195" s="258"/>
      <c r="J195" s="258"/>
      <c r="K195" s="255"/>
    </row>
    <row r="196" s="1" customFormat="1" ht="18.75" customHeight="1">
      <c r="B196" s="255"/>
      <c r="C196" s="258"/>
      <c r="D196" s="258"/>
      <c r="E196" s="258"/>
      <c r="F196" s="280"/>
      <c r="G196" s="258"/>
      <c r="H196" s="258"/>
      <c r="I196" s="258"/>
      <c r="J196" s="258"/>
      <c r="K196" s="255"/>
    </row>
    <row r="197" s="1" customFormat="1" ht="18.75" customHeight="1"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</row>
    <row r="198" s="1" customFormat="1" ht="13.5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="1" customFormat="1" ht="21">
      <c r="B199" s="248"/>
      <c r="C199" s="249" t="s">
        <v>601</v>
      </c>
      <c r="D199" s="249"/>
      <c r="E199" s="249"/>
      <c r="F199" s="249"/>
      <c r="G199" s="249"/>
      <c r="H199" s="249"/>
      <c r="I199" s="249"/>
      <c r="J199" s="249"/>
      <c r="K199" s="250"/>
    </row>
    <row r="200" s="1" customFormat="1" ht="25.5" customHeight="1">
      <c r="B200" s="248"/>
      <c r="C200" s="317" t="s">
        <v>602</v>
      </c>
      <c r="D200" s="317"/>
      <c r="E200" s="317"/>
      <c r="F200" s="317" t="s">
        <v>603</v>
      </c>
      <c r="G200" s="318"/>
      <c r="H200" s="317" t="s">
        <v>604</v>
      </c>
      <c r="I200" s="317"/>
      <c r="J200" s="317"/>
      <c r="K200" s="250"/>
    </row>
    <row r="201" s="1" customFormat="1" ht="5.25" customHeight="1">
      <c r="B201" s="281"/>
      <c r="C201" s="278"/>
      <c r="D201" s="278"/>
      <c r="E201" s="278"/>
      <c r="F201" s="278"/>
      <c r="G201" s="258"/>
      <c r="H201" s="278"/>
      <c r="I201" s="278"/>
      <c r="J201" s="278"/>
      <c r="K201" s="302"/>
    </row>
    <row r="202" s="1" customFormat="1" ht="15" customHeight="1">
      <c r="B202" s="281"/>
      <c r="C202" s="258" t="s">
        <v>594</v>
      </c>
      <c r="D202" s="258"/>
      <c r="E202" s="258"/>
      <c r="F202" s="280" t="s">
        <v>43</v>
      </c>
      <c r="G202" s="258"/>
      <c r="H202" s="258" t="s">
        <v>605</v>
      </c>
      <c r="I202" s="258"/>
      <c r="J202" s="258"/>
      <c r="K202" s="302"/>
    </row>
    <row r="203" s="1" customFormat="1" ht="15" customHeight="1">
      <c r="B203" s="281"/>
      <c r="C203" s="287"/>
      <c r="D203" s="258"/>
      <c r="E203" s="258"/>
      <c r="F203" s="280" t="s">
        <v>44</v>
      </c>
      <c r="G203" s="258"/>
      <c r="H203" s="258" t="s">
        <v>606</v>
      </c>
      <c r="I203" s="258"/>
      <c r="J203" s="258"/>
      <c r="K203" s="302"/>
    </row>
    <row r="204" s="1" customFormat="1" ht="15" customHeight="1">
      <c r="B204" s="281"/>
      <c r="C204" s="287"/>
      <c r="D204" s="258"/>
      <c r="E204" s="258"/>
      <c r="F204" s="280" t="s">
        <v>47</v>
      </c>
      <c r="G204" s="258"/>
      <c r="H204" s="258" t="s">
        <v>607</v>
      </c>
      <c r="I204" s="258"/>
      <c r="J204" s="258"/>
      <c r="K204" s="302"/>
    </row>
    <row r="205" s="1" customFormat="1" ht="15" customHeight="1">
      <c r="B205" s="281"/>
      <c r="C205" s="258"/>
      <c r="D205" s="258"/>
      <c r="E205" s="258"/>
      <c r="F205" s="280" t="s">
        <v>45</v>
      </c>
      <c r="G205" s="258"/>
      <c r="H205" s="258" t="s">
        <v>608</v>
      </c>
      <c r="I205" s="258"/>
      <c r="J205" s="258"/>
      <c r="K205" s="302"/>
    </row>
    <row r="206" s="1" customFormat="1" ht="15" customHeight="1">
      <c r="B206" s="281"/>
      <c r="C206" s="258"/>
      <c r="D206" s="258"/>
      <c r="E206" s="258"/>
      <c r="F206" s="280" t="s">
        <v>46</v>
      </c>
      <c r="G206" s="258"/>
      <c r="H206" s="258" t="s">
        <v>609</v>
      </c>
      <c r="I206" s="258"/>
      <c r="J206" s="258"/>
      <c r="K206" s="302"/>
    </row>
    <row r="207" s="1" customFormat="1" ht="15" customHeight="1">
      <c r="B207" s="281"/>
      <c r="C207" s="258"/>
      <c r="D207" s="258"/>
      <c r="E207" s="258"/>
      <c r="F207" s="280"/>
      <c r="G207" s="258"/>
      <c r="H207" s="258"/>
      <c r="I207" s="258"/>
      <c r="J207" s="258"/>
      <c r="K207" s="302"/>
    </row>
    <row r="208" s="1" customFormat="1" ht="15" customHeight="1">
      <c r="B208" s="281"/>
      <c r="C208" s="258" t="s">
        <v>550</v>
      </c>
      <c r="D208" s="258"/>
      <c r="E208" s="258"/>
      <c r="F208" s="280" t="s">
        <v>442</v>
      </c>
      <c r="G208" s="258"/>
      <c r="H208" s="258" t="s">
        <v>610</v>
      </c>
      <c r="I208" s="258"/>
      <c r="J208" s="258"/>
      <c r="K208" s="302"/>
    </row>
    <row r="209" s="1" customFormat="1" ht="15" customHeight="1">
      <c r="B209" s="281"/>
      <c r="C209" s="287"/>
      <c r="D209" s="258"/>
      <c r="E209" s="258"/>
      <c r="F209" s="280" t="s">
        <v>445</v>
      </c>
      <c r="G209" s="258"/>
      <c r="H209" s="258" t="s">
        <v>446</v>
      </c>
      <c r="I209" s="258"/>
      <c r="J209" s="258"/>
      <c r="K209" s="302"/>
    </row>
    <row r="210" s="1" customFormat="1" ht="15" customHeight="1">
      <c r="B210" s="281"/>
      <c r="C210" s="258"/>
      <c r="D210" s="258"/>
      <c r="E210" s="258"/>
      <c r="F210" s="280" t="s">
        <v>78</v>
      </c>
      <c r="G210" s="258"/>
      <c r="H210" s="258" t="s">
        <v>611</v>
      </c>
      <c r="I210" s="258"/>
      <c r="J210" s="258"/>
      <c r="K210" s="302"/>
    </row>
    <row r="211" s="1" customFormat="1" ht="15" customHeight="1">
      <c r="B211" s="319"/>
      <c r="C211" s="287"/>
      <c r="D211" s="287"/>
      <c r="E211" s="287"/>
      <c r="F211" s="280" t="s">
        <v>447</v>
      </c>
      <c r="G211" s="265"/>
      <c r="H211" s="306" t="s">
        <v>448</v>
      </c>
      <c r="I211" s="306"/>
      <c r="J211" s="306"/>
      <c r="K211" s="320"/>
    </row>
    <row r="212" s="1" customFormat="1" ht="15" customHeight="1">
      <c r="B212" s="319"/>
      <c r="C212" s="287"/>
      <c r="D212" s="287"/>
      <c r="E212" s="287"/>
      <c r="F212" s="280" t="s">
        <v>449</v>
      </c>
      <c r="G212" s="265"/>
      <c r="H212" s="306" t="s">
        <v>612</v>
      </c>
      <c r="I212" s="306"/>
      <c r="J212" s="306"/>
      <c r="K212" s="320"/>
    </row>
    <row r="213" s="1" customFormat="1" ht="15" customHeight="1">
      <c r="B213" s="319"/>
      <c r="C213" s="287"/>
      <c r="D213" s="287"/>
      <c r="E213" s="287"/>
      <c r="F213" s="321"/>
      <c r="G213" s="265"/>
      <c r="H213" s="322"/>
      <c r="I213" s="322"/>
      <c r="J213" s="322"/>
      <c r="K213" s="320"/>
    </row>
    <row r="214" s="1" customFormat="1" ht="15" customHeight="1">
      <c r="B214" s="319"/>
      <c r="C214" s="258" t="s">
        <v>574</v>
      </c>
      <c r="D214" s="287"/>
      <c r="E214" s="287"/>
      <c r="F214" s="280">
        <v>1</v>
      </c>
      <c r="G214" s="265"/>
      <c r="H214" s="306" t="s">
        <v>613</v>
      </c>
      <c r="I214" s="306"/>
      <c r="J214" s="306"/>
      <c r="K214" s="320"/>
    </row>
    <row r="215" s="1" customFormat="1" ht="15" customHeight="1">
      <c r="B215" s="319"/>
      <c r="C215" s="287"/>
      <c r="D215" s="287"/>
      <c r="E215" s="287"/>
      <c r="F215" s="280">
        <v>2</v>
      </c>
      <c r="G215" s="265"/>
      <c r="H215" s="306" t="s">
        <v>614</v>
      </c>
      <c r="I215" s="306"/>
      <c r="J215" s="306"/>
      <c r="K215" s="320"/>
    </row>
    <row r="216" s="1" customFormat="1" ht="15" customHeight="1">
      <c r="B216" s="319"/>
      <c r="C216" s="287"/>
      <c r="D216" s="287"/>
      <c r="E216" s="287"/>
      <c r="F216" s="280">
        <v>3</v>
      </c>
      <c r="G216" s="265"/>
      <c r="H216" s="306" t="s">
        <v>615</v>
      </c>
      <c r="I216" s="306"/>
      <c r="J216" s="306"/>
      <c r="K216" s="320"/>
    </row>
    <row r="217" s="1" customFormat="1" ht="15" customHeight="1">
      <c r="B217" s="319"/>
      <c r="C217" s="287"/>
      <c r="D217" s="287"/>
      <c r="E217" s="287"/>
      <c r="F217" s="280">
        <v>4</v>
      </c>
      <c r="G217" s="265"/>
      <c r="H217" s="306" t="s">
        <v>616</v>
      </c>
      <c r="I217" s="306"/>
      <c r="J217" s="306"/>
      <c r="K217" s="320"/>
    </row>
    <row r="218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Bujnoch</dc:creator>
  <cp:lastModifiedBy>Petr Bujnoch</cp:lastModifiedBy>
  <dcterms:created xsi:type="dcterms:W3CDTF">2020-12-09T13:15:58Z</dcterms:created>
  <dcterms:modified xsi:type="dcterms:W3CDTF">2020-12-09T13:16:01Z</dcterms:modified>
</cp:coreProperties>
</file>